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06"/>
  <workbookPr codeName="DieseArbeitsmappe"/>
  <mc:AlternateContent xmlns:mc="http://schemas.openxmlformats.org/markup-compatibility/2006">
    <mc:Choice Requires="x15">
      <x15ac:absPath xmlns:x15ac="http://schemas.microsoft.com/office/spreadsheetml/2010/11/ac" url="https://phsg.sharepoint.com/sites/Vertiefungswochewww.lagerleitung.ch2/Freigegebene Dokumente/Budget, Finanzen, Sponsoring/2_Material Website_Vorlagen/Budgetvorlagen und Beispiele/Budgetvorlagen_neu/"/>
    </mc:Choice>
  </mc:AlternateContent>
  <xr:revisionPtr revIDLastSave="38" documentId="11_98878BDDE701A87F141F96916CF6CC0AE67DD9BA" xr6:coauthVersionLast="47" xr6:coauthVersionMax="47" xr10:uidLastSave="{88D16CBD-0CC4-41B5-A31B-050A65F12725}"/>
  <workbookProtection workbookPassword="C696" lockStructure="1"/>
  <bookViews>
    <workbookView xWindow="-110" yWindow="-110" windowWidth="19420" windowHeight="10420" tabRatio="865" firstSheet="1" activeTab="2" xr2:uid="{00000000-000D-0000-FFFF-FFFF00000000}"/>
  </bookViews>
  <sheets>
    <sheet name="Anleitung" sheetId="13" r:id="rId1"/>
    <sheet name="ABRECHNUNG Formular" sheetId="11" r:id="rId2"/>
    <sheet name="AUSGABEN Formular" sheetId="12" r:id="rId3"/>
  </sheets>
  <definedNames>
    <definedName name="_xlnm.Print_Area" localSheetId="1">'ABRECHNUNG Formular'!$A$1:$G$57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2" l="1"/>
  <c r="G15" i="12"/>
  <c r="G13" i="12"/>
  <c r="G15" i="11"/>
  <c r="G16" i="11"/>
  <c r="G24" i="12"/>
  <c r="G17" i="11" s="1"/>
  <c r="G40" i="12"/>
  <c r="G18" i="11" s="1"/>
  <c r="G49" i="12"/>
  <c r="G19" i="11" s="1"/>
  <c r="G58" i="12"/>
  <c r="G20" i="11" s="1"/>
  <c r="G67" i="12"/>
  <c r="G21" i="11" s="1"/>
  <c r="G76" i="12"/>
  <c r="G22" i="11" s="1"/>
  <c r="G85" i="12"/>
  <c r="G31" i="11" s="1"/>
  <c r="B28" i="11"/>
  <c r="B29" i="11"/>
  <c r="D28" i="11"/>
  <c r="D29" i="11"/>
  <c r="G29" i="11" s="1"/>
  <c r="G48" i="11" s="1"/>
  <c r="A4" i="11"/>
  <c r="G41" i="11"/>
  <c r="D30" i="11"/>
  <c r="C30" i="11"/>
  <c r="G46" i="11"/>
  <c r="G47" i="11"/>
  <c r="A1" i="11"/>
  <c r="A3" i="11"/>
  <c r="B10" i="11"/>
  <c r="G10" i="11" s="1"/>
  <c r="B11" i="11"/>
  <c r="G11" i="11"/>
  <c r="G42" i="11"/>
  <c r="F37" i="11"/>
  <c r="F5" i="11"/>
  <c r="F24" i="11"/>
  <c r="G12" i="11" l="1"/>
  <c r="G24" i="11"/>
  <c r="G44" i="11" s="1"/>
  <c r="G45" i="11" s="1"/>
  <c r="G49" i="11" s="1"/>
  <c r="G28" i="11"/>
  <c r="G43" i="11" s="1"/>
  <c r="G27" i="11" l="1"/>
  <c r="G30" i="11" s="1"/>
  <c r="G34" i="11" l="1"/>
  <c r="G37" i="11"/>
  <c r="B30" i="11"/>
  <c r="E34" i="11" l="1"/>
</calcChain>
</file>

<file path=xl/sharedStrings.xml><?xml version="1.0" encoding="utf-8"?>
<sst xmlns="http://schemas.openxmlformats.org/spreadsheetml/2006/main" count="155" uniqueCount="90">
  <si>
    <t>Abrechnung Lager</t>
  </si>
  <si>
    <t>Abrechnung Schulreise</t>
  </si>
  <si>
    <t>Abrechnung BU</t>
  </si>
  <si>
    <t>Herbstlager</t>
  </si>
  <si>
    <t>LehrerIn:</t>
  </si>
  <si>
    <t>Klasse/n:</t>
  </si>
  <si>
    <t>Anzahl Schüler:</t>
  </si>
  <si>
    <t>Berechtigung</t>
  </si>
  <si>
    <t>Budget</t>
  </si>
  <si>
    <t>Beitrag SE</t>
  </si>
  <si>
    <r>
      <t xml:space="preserve">Beitrag Eltern </t>
    </r>
    <r>
      <rPr>
        <b/>
        <sz val="10"/>
        <rFont val="Arial"/>
        <family val="2"/>
      </rPr>
      <t>Lager</t>
    </r>
  </si>
  <si>
    <t xml:space="preserve"> à </t>
  </si>
  <si>
    <r>
      <t xml:space="preserve">Beitrag Eltern </t>
    </r>
    <r>
      <rPr>
        <b/>
        <sz val="10"/>
        <rFont val="Arial"/>
        <family val="2"/>
      </rPr>
      <t>andere Aktivitäten</t>
    </r>
  </si>
  <si>
    <t>BERECHTIGUNG TOTAL</t>
  </si>
  <si>
    <t>Aufwand</t>
  </si>
  <si>
    <t>Abrechnung</t>
  </si>
  <si>
    <t>Unterkunft</t>
  </si>
  <si>
    <t>Fahrtkosten</t>
  </si>
  <si>
    <t>Verpflegung</t>
  </si>
  <si>
    <t>Ausflüge</t>
  </si>
  <si>
    <t>Aktivitäten</t>
  </si>
  <si>
    <t>Entschädigung Leiter</t>
  </si>
  <si>
    <t>Mieten / Material</t>
  </si>
  <si>
    <t>Übrige Aufwände</t>
  </si>
  <si>
    <t>AUSGABEN TOTAL</t>
  </si>
  <si>
    <t>Abrechnung Lehrkraft</t>
  </si>
  <si>
    <t>AUFWAND TOTAL</t>
  </si>
  <si>
    <t xml:space="preserve">– Elternbeiträge Lager                </t>
  </si>
  <si>
    <t>à</t>
  </si>
  <si>
    <t xml:space="preserve">– Elternbeiträge andere Aktivitäten                </t>
  </si>
  <si>
    <t>RESTBETRAG     Beitrag SE</t>
  </si>
  <si>
    <r>
      <t>– Re</t>
    </r>
    <r>
      <rPr>
        <sz val="10"/>
        <rFont val="Arial"/>
        <family val="2"/>
      </rPr>
      <t>chnungen direkt durch Sekretariat bezahlt</t>
    </r>
  </si>
  <si>
    <t xml:space="preserve">– Vorschuss                     </t>
  </si>
  <si>
    <t>Kreditverteilung Schulleitung</t>
  </si>
  <si>
    <t>Aufwand zu Lasten SE</t>
  </si>
  <si>
    <t>Lagerkredit</t>
  </si>
  <si>
    <t>Nur für Schulleitung</t>
  </si>
  <si>
    <t>Schulreisekredit</t>
  </si>
  <si>
    <t>Projekt</t>
  </si>
  <si>
    <t>Aufwand SE</t>
  </si>
  <si>
    <t>Total Nettoaufwand</t>
  </si>
  <si>
    <t>Nur für Sekretariat</t>
  </si>
  <si>
    <t>Elternbeitrag Lager</t>
  </si>
  <si>
    <t>Total Bruttoaufwand</t>
  </si>
  <si>
    <t>Lager</t>
  </si>
  <si>
    <t>Elternbeiträge andere Aktivitäten</t>
  </si>
  <si>
    <t>Unterschrift der Lehrkraft:</t>
  </si>
  <si>
    <t>Konto</t>
  </si>
  <si>
    <t>Betrag</t>
  </si>
  <si>
    <t>...........................................................</t>
  </si>
  <si>
    <t>Materielle
Kontrolle</t>
  </si>
  <si>
    <t>Rechnerische
Kontrolle</t>
  </si>
  <si>
    <t>Gebucht</t>
  </si>
  <si>
    <t>Zahlungs-
freigabe</t>
  </si>
  <si>
    <t>Dieser Beleg ist vom Schulleiter visieren zu lassen und auf dem Schulsekretariat abzugeben. Sofern der Beleg korrekt ausgefüllt ist und bis spätestens am 10. des betreffenden Monates auf dem Sekretariat eintrifft, erfolgt die Auszahlung im entsprechenden im entsprechenden Monat auf Ihr Lohnkonto.</t>
  </si>
  <si>
    <t>AUSGABEN</t>
  </si>
  <si>
    <t>TOTAL</t>
  </si>
  <si>
    <t>Anzahl</t>
  </si>
  <si>
    <t>Schüler</t>
  </si>
  <si>
    <t>Datum</t>
  </si>
  <si>
    <t>Beleg</t>
  </si>
  <si>
    <t>Leiterteam</t>
  </si>
  <si>
    <t>Tage</t>
  </si>
  <si>
    <t>Kosten</t>
  </si>
  <si>
    <t>gemäss Rechnung</t>
  </si>
  <si>
    <t>Nebenkosten</t>
  </si>
  <si>
    <t>aufführen falls</t>
  </si>
  <si>
    <t>notwendig</t>
  </si>
  <si>
    <t>(Bahn/Bus/Schiff/....)</t>
  </si>
  <si>
    <t>Text</t>
  </si>
  <si>
    <t>PW Entschädigung</t>
  </si>
  <si>
    <t>Bahn</t>
  </si>
  <si>
    <t>Brot</t>
  </si>
  <si>
    <t>Glacé</t>
  </si>
  <si>
    <t>Rodeln Kinder</t>
  </si>
  <si>
    <t>Rodeln Erwachsene</t>
  </si>
  <si>
    <t>Bahn / Bus</t>
  </si>
  <si>
    <t>Eintritt Bad, Spiel &amp; Sport</t>
  </si>
  <si>
    <t>Bus</t>
  </si>
  <si>
    <t>Entschädigung Begleitung</t>
  </si>
  <si>
    <t>Entschädigung Begleiter</t>
  </si>
  <si>
    <t>Mieten Material</t>
  </si>
  <si>
    <t>30 Buttons</t>
  </si>
  <si>
    <t>Boccia-Set</t>
  </si>
  <si>
    <t>Süssigkeiten für Spiele &amp; sonstiges Material</t>
  </si>
  <si>
    <t>Fackeln, Lampenöl, Feuerzeug</t>
  </si>
  <si>
    <t>4 Kinogutscheine</t>
  </si>
  <si>
    <t>Geschenke für XY</t>
  </si>
  <si>
    <t>Rechnungen an Sekretariat</t>
  </si>
  <si>
    <t>Aufenthalt im Lagerhaus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</si>
</sst>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yyyy"/>
    <numFmt numFmtId="166" formatCode="\ @"/>
  </numFmts>
  <fonts count="23">
    <font>
      <sz val="10"/>
      <name val="Arial"/>
    </font>
    <font>
      <sz val="10"/>
      <name val="Arial"/>
    </font>
    <font>
      <sz val="14"/>
      <name val="Arial"/>
      <family val="2"/>
    </font>
    <font>
      <sz val="12"/>
      <name val="Arial"/>
      <family val="2"/>
    </font>
    <font>
      <b/>
      <sz val="10"/>
      <color indexed="9"/>
      <name val="Arial"/>
      <family val="2"/>
    </font>
    <font>
      <b/>
      <sz val="10"/>
      <name val="Arial"/>
      <family val="2"/>
    </font>
    <font>
      <b/>
      <sz val="12"/>
      <color indexed="9"/>
      <name val="Arial"/>
      <family val="2"/>
    </font>
    <font>
      <sz val="8"/>
      <name val="Arial Narrow"/>
      <family val="2"/>
    </font>
    <font>
      <sz val="10"/>
      <color indexed="9"/>
      <name val="Arial"/>
      <family val="2"/>
    </font>
    <font>
      <sz val="10"/>
      <name val="Arial Narrow"/>
      <family val="2"/>
    </font>
    <font>
      <sz val="10"/>
      <name val="Arial"/>
      <family val="2"/>
    </font>
    <font>
      <sz val="8"/>
      <name val="Arial"/>
      <family val="2"/>
    </font>
    <font>
      <b/>
      <sz val="11"/>
      <name val="Arial"/>
      <family val="2"/>
    </font>
    <font>
      <b/>
      <sz val="11"/>
      <name val="Arial Narrow"/>
      <family val="2"/>
    </font>
    <font>
      <b/>
      <sz val="12"/>
      <name val="Arial"/>
      <family val="2"/>
    </font>
    <font>
      <b/>
      <sz val="10"/>
      <color indexed="10"/>
      <name val="Arial"/>
      <family val="2"/>
    </font>
    <font>
      <b/>
      <sz val="8"/>
      <name val="Arial Narrow"/>
      <family val="2"/>
    </font>
    <font>
      <sz val="8"/>
      <name val="Arial"/>
    </font>
    <font>
      <sz val="14"/>
      <name val="Matisse ITC"/>
      <family val="5"/>
    </font>
    <font>
      <sz val="9"/>
      <name val="Frutiger LT Com 45 Light"/>
      <family val="2"/>
    </font>
    <font>
      <sz val="10"/>
      <name val="Frutiger LT Com 45 Light"/>
      <family val="2"/>
    </font>
    <font>
      <b/>
      <sz val="10"/>
      <name val="Frutiger LT Com 45 Light"/>
      <family val="2"/>
    </font>
    <font>
      <sz val="6"/>
      <name val="Frutiger LT Com 45 Light"/>
      <family val="2"/>
    </font>
  </fonts>
  <fills count="8">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50"/>
        <bgColor indexed="64"/>
      </patternFill>
    </fill>
    <fill>
      <patternFill patternType="solid">
        <fgColor indexed="48"/>
        <bgColor indexed="64"/>
      </patternFill>
    </fill>
  </fills>
  <borders count="84">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228">
    <xf numFmtId="0" fontId="0" fillId="0" borderId="0" xfId="0"/>
    <xf numFmtId="164" fontId="0" fillId="0" borderId="0" xfId="0" applyNumberFormat="1"/>
    <xf numFmtId="164" fontId="0" fillId="0" borderId="0" xfId="0" applyNumberFormat="1" applyBorder="1"/>
    <xf numFmtId="164" fontId="0" fillId="0" borderId="1" xfId="0" applyNumberFormat="1" applyBorder="1"/>
    <xf numFmtId="164" fontId="0" fillId="0" borderId="2" xfId="0" applyNumberFormat="1" applyBorder="1"/>
    <xf numFmtId="164" fontId="0" fillId="0" borderId="3" xfId="0" applyNumberFormat="1" applyBorder="1" applyAlignment="1">
      <alignment horizontal="right"/>
    </xf>
    <xf numFmtId="164" fontId="0" fillId="0" borderId="4" xfId="0" applyNumberFormat="1" applyBorder="1" applyAlignment="1">
      <alignment horizontal="center"/>
    </xf>
    <xf numFmtId="164" fontId="0" fillId="0" borderId="5" xfId="0" applyNumberFormat="1" applyBorder="1" applyProtection="1"/>
    <xf numFmtId="164" fontId="0" fillId="0" borderId="6" xfId="0" applyNumberFormat="1" applyBorder="1" applyAlignment="1">
      <alignment horizontal="center"/>
    </xf>
    <xf numFmtId="0" fontId="0" fillId="0" borderId="7" xfId="0" applyBorder="1"/>
    <xf numFmtId="0" fontId="0" fillId="0" borderId="0" xfId="0" applyFill="1" applyAlignment="1" applyProtection="1">
      <alignment horizontal="right"/>
      <protection locked="0"/>
    </xf>
    <xf numFmtId="0" fontId="10" fillId="0" borderId="0" xfId="0" applyFont="1" applyBorder="1" applyAlignment="1" applyProtection="1">
      <alignment horizontal="left"/>
    </xf>
    <xf numFmtId="0" fontId="0" fillId="0" borderId="0" xfId="0" applyProtection="1">
      <protection locked="0"/>
    </xf>
    <xf numFmtId="164" fontId="6" fillId="2" borderId="3" xfId="0" applyNumberFormat="1" applyFont="1" applyFill="1" applyBorder="1" applyAlignment="1">
      <alignment vertical="center"/>
    </xf>
    <xf numFmtId="0" fontId="12" fillId="3" borderId="0" xfId="0" applyFont="1" applyFill="1" applyAlignment="1" applyProtection="1">
      <alignment horizontal="center"/>
      <protection locked="0"/>
    </xf>
    <xf numFmtId="166" fontId="14" fillId="0" borderId="7" xfId="0" applyNumberFormat="1" applyFont="1" applyBorder="1" applyAlignment="1">
      <alignment vertical="center"/>
    </xf>
    <xf numFmtId="0" fontId="0" fillId="3" borderId="7" xfId="0" applyFill="1" applyBorder="1" applyProtection="1">
      <protection locked="0"/>
    </xf>
    <xf numFmtId="0" fontId="3" fillId="3" borderId="7" xfId="0" applyFont="1" applyFill="1" applyBorder="1" applyAlignment="1" applyProtection="1">
      <alignment horizontal="right" vertical="center"/>
      <protection locked="0"/>
    </xf>
    <xf numFmtId="166" fontId="3" fillId="3" borderId="7" xfId="0" applyNumberFormat="1" applyFont="1" applyFill="1" applyBorder="1" applyAlignment="1" applyProtection="1">
      <alignment vertical="center"/>
      <protection locked="0"/>
    </xf>
    <xf numFmtId="0" fontId="0" fillId="3" borderId="7" xfId="0" applyFill="1" applyBorder="1" applyAlignment="1" applyProtection="1">
      <alignment vertical="center"/>
      <protection locked="0"/>
    </xf>
    <xf numFmtId="0" fontId="12" fillId="0" borderId="0" xfId="0" applyFont="1" applyFill="1" applyAlignment="1" applyProtection="1">
      <alignment horizontal="center"/>
      <protection locked="0"/>
    </xf>
    <xf numFmtId="0" fontId="12" fillId="0" borderId="0" xfId="0" applyFont="1" applyFill="1" applyProtection="1">
      <protection locked="0"/>
    </xf>
    <xf numFmtId="164" fontId="1" fillId="3" borderId="8" xfId="1" applyFill="1" applyBorder="1" applyProtection="1">
      <protection locked="0"/>
    </xf>
    <xf numFmtId="164" fontId="1" fillId="0" borderId="9" xfId="1" applyFill="1" applyBorder="1" applyProtection="1">
      <protection locked="0"/>
    </xf>
    <xf numFmtId="164" fontId="1" fillId="0" borderId="10" xfId="1" applyFill="1" applyBorder="1" applyProtection="1">
      <protection locked="0"/>
    </xf>
    <xf numFmtId="164" fontId="5" fillId="3" borderId="11" xfId="1" applyFont="1" applyFill="1" applyBorder="1" applyProtection="1">
      <protection locked="0"/>
    </xf>
    <xf numFmtId="164" fontId="1" fillId="0" borderId="0" xfId="1" applyProtection="1"/>
    <xf numFmtId="0" fontId="0" fillId="0" borderId="0" xfId="0" applyProtection="1"/>
    <xf numFmtId="0" fontId="0" fillId="0" borderId="0" xfId="0" applyFill="1" applyAlignment="1" applyProtection="1">
      <alignment horizontal="right"/>
    </xf>
    <xf numFmtId="0" fontId="0" fillId="0" borderId="0" xfId="0" applyFill="1" applyProtection="1"/>
    <xf numFmtId="164" fontId="1" fillId="0" borderId="0" xfId="1" applyAlignment="1" applyProtection="1">
      <alignment horizontal="right"/>
    </xf>
    <xf numFmtId="0" fontId="8" fillId="4" borderId="2" xfId="0" applyFont="1" applyFill="1" applyBorder="1" applyAlignment="1" applyProtection="1">
      <alignment vertical="center"/>
    </xf>
    <xf numFmtId="164" fontId="8" fillId="4" borderId="2" xfId="1" applyFont="1" applyFill="1" applyBorder="1" applyAlignment="1" applyProtection="1">
      <alignment vertical="center"/>
    </xf>
    <xf numFmtId="0" fontId="0" fillId="0" borderId="10" xfId="0" applyFill="1" applyBorder="1" applyAlignment="1" applyProtection="1">
      <alignment horizontal="right"/>
    </xf>
    <xf numFmtId="164" fontId="1" fillId="0" borderId="10" xfId="1" applyBorder="1" applyProtection="1"/>
    <xf numFmtId="0" fontId="1" fillId="0" borderId="10" xfId="1" applyNumberFormat="1" applyFill="1" applyBorder="1" applyProtection="1"/>
    <xf numFmtId="164" fontId="1" fillId="0" borderId="10" xfId="1" applyBorder="1" applyAlignment="1" applyProtection="1">
      <alignment horizontal="center"/>
    </xf>
    <xf numFmtId="164" fontId="1" fillId="0" borderId="12" xfId="1" applyFill="1" applyBorder="1" applyAlignment="1" applyProtection="1">
      <alignment horizontal="right"/>
    </xf>
    <xf numFmtId="0" fontId="0" fillId="0" borderId="13" xfId="0" applyFill="1" applyBorder="1" applyProtection="1"/>
    <xf numFmtId="164" fontId="1" fillId="0" borderId="13" xfId="1" applyBorder="1" applyProtection="1"/>
    <xf numFmtId="164" fontId="1" fillId="0" borderId="0" xfId="1" applyBorder="1" applyProtection="1"/>
    <xf numFmtId="0" fontId="0" fillId="5" borderId="2" xfId="0" applyFill="1" applyBorder="1" applyProtection="1"/>
    <xf numFmtId="164" fontId="1" fillId="5" borderId="2" xfId="1" applyFill="1" applyBorder="1" applyProtection="1"/>
    <xf numFmtId="164" fontId="5" fillId="5" borderId="2" xfId="1" applyFont="1" applyFill="1" applyBorder="1" applyAlignment="1" applyProtection="1">
      <alignment horizontal="right"/>
    </xf>
    <xf numFmtId="164" fontId="1" fillId="5" borderId="4" xfId="1" applyFill="1" applyBorder="1" applyProtection="1"/>
    <xf numFmtId="0" fontId="0" fillId="0" borderId="0" xfId="0" applyAlignment="1" applyProtection="1">
      <alignment vertical="center"/>
    </xf>
    <xf numFmtId="0" fontId="0" fillId="0" borderId="14" xfId="0" applyFill="1" applyBorder="1" applyProtection="1"/>
    <xf numFmtId="164" fontId="1" fillId="0" borderId="14" xfId="1" applyBorder="1" applyProtection="1"/>
    <xf numFmtId="0" fontId="0" fillId="0" borderId="10" xfId="0" applyFill="1" applyBorder="1" applyProtection="1"/>
    <xf numFmtId="0" fontId="11" fillId="0" borderId="10" xfId="0" applyFont="1" applyFill="1" applyBorder="1" applyAlignment="1" applyProtection="1">
      <alignment horizontal="left" vertical="center"/>
    </xf>
    <xf numFmtId="0" fontId="7" fillId="0" borderId="10" xfId="0" applyFont="1" applyBorder="1" applyProtection="1"/>
    <xf numFmtId="0" fontId="0" fillId="0" borderId="0" xfId="0" applyFill="1" applyBorder="1" applyProtection="1"/>
    <xf numFmtId="0" fontId="0" fillId="5" borderId="2" xfId="0" applyFill="1" applyBorder="1" applyAlignment="1" applyProtection="1">
      <alignment vertical="center"/>
    </xf>
    <xf numFmtId="164" fontId="1" fillId="5" borderId="2" xfId="1" applyFill="1" applyBorder="1" applyAlignment="1" applyProtection="1">
      <alignment vertical="center"/>
    </xf>
    <xf numFmtId="0" fontId="15" fillId="5" borderId="2" xfId="0" applyFont="1" applyFill="1" applyBorder="1" applyAlignment="1" applyProtection="1">
      <alignment horizontal="right" vertical="center"/>
    </xf>
    <xf numFmtId="0" fontId="4" fillId="4" borderId="7" xfId="0" applyFont="1" applyFill="1" applyBorder="1" applyAlignment="1" applyProtection="1">
      <alignment vertical="center"/>
    </xf>
    <xf numFmtId="0" fontId="8" fillId="4" borderId="7" xfId="0" applyFont="1" applyFill="1" applyBorder="1" applyAlignment="1" applyProtection="1">
      <alignment vertical="center"/>
    </xf>
    <xf numFmtId="164" fontId="8" fillId="4" borderId="7" xfId="1" applyFont="1" applyFill="1" applyBorder="1" applyAlignment="1" applyProtection="1">
      <alignment vertical="center"/>
    </xf>
    <xf numFmtId="0" fontId="0" fillId="0" borderId="15" xfId="0" applyFill="1" applyBorder="1" applyAlignment="1" applyProtection="1">
      <alignment horizontal="right"/>
    </xf>
    <xf numFmtId="0" fontId="0" fillId="0" borderId="16" xfId="0" applyFill="1" applyBorder="1" applyProtection="1"/>
    <xf numFmtId="164" fontId="9" fillId="0" borderId="16" xfId="1" applyFont="1" applyBorder="1" applyAlignment="1" applyProtection="1">
      <alignment horizontal="right"/>
    </xf>
    <xf numFmtId="164" fontId="1" fillId="0" borderId="16" xfId="1" applyBorder="1" applyProtection="1"/>
    <xf numFmtId="0" fontId="0" fillId="5" borderId="17" xfId="0" applyFill="1" applyBorder="1" applyAlignment="1" applyProtection="1">
      <alignment horizontal="right"/>
    </xf>
    <xf numFmtId="0" fontId="0" fillId="5" borderId="18" xfId="0" applyFill="1" applyBorder="1" applyProtection="1"/>
    <xf numFmtId="164" fontId="9" fillId="5" borderId="18" xfId="1" applyFont="1" applyFill="1" applyBorder="1" applyAlignment="1" applyProtection="1">
      <alignment horizontal="right"/>
    </xf>
    <xf numFmtId="164" fontId="1" fillId="5" borderId="19" xfId="1" applyFill="1" applyBorder="1" applyProtection="1"/>
    <xf numFmtId="164" fontId="1" fillId="0" borderId="15" xfId="1" applyBorder="1" applyAlignment="1" applyProtection="1">
      <alignment horizontal="right"/>
    </xf>
    <xf numFmtId="164" fontId="1" fillId="0" borderId="20" xfId="1" applyBorder="1" applyProtection="1"/>
    <xf numFmtId="164" fontId="5" fillId="0" borderId="21" xfId="1" applyFont="1" applyBorder="1" applyAlignment="1" applyProtection="1">
      <alignment horizontal="right"/>
    </xf>
    <xf numFmtId="164" fontId="1" fillId="0" borderId="22" xfId="1" applyBorder="1" applyProtection="1"/>
    <xf numFmtId="164" fontId="1" fillId="0" borderId="21" xfId="1" applyBorder="1" applyAlignment="1" applyProtection="1">
      <alignment horizontal="right"/>
    </xf>
    <xf numFmtId="0" fontId="5" fillId="0" borderId="21" xfId="0" applyFont="1" applyFill="1" applyBorder="1" applyAlignment="1" applyProtection="1">
      <alignment horizontal="right"/>
    </xf>
    <xf numFmtId="164" fontId="9" fillId="0" borderId="14" xfId="1" applyFont="1" applyBorder="1" applyAlignment="1" applyProtection="1">
      <alignment horizontal="right"/>
    </xf>
    <xf numFmtId="0" fontId="5" fillId="0" borderId="23" xfId="0" applyFont="1" applyFill="1" applyBorder="1" applyAlignment="1" applyProtection="1">
      <alignment horizontal="right"/>
    </xf>
    <xf numFmtId="164" fontId="1" fillId="5" borderId="24" xfId="1" applyFill="1" applyBorder="1" applyProtection="1"/>
    <xf numFmtId="164" fontId="1" fillId="0" borderId="7" xfId="1" applyBorder="1" applyProtection="1"/>
    <xf numFmtId="0" fontId="0" fillId="0" borderId="23" xfId="0" applyFill="1" applyBorder="1" applyAlignment="1" applyProtection="1">
      <alignment horizontal="right"/>
    </xf>
    <xf numFmtId="164" fontId="1" fillId="0" borderId="25" xfId="1" applyBorder="1" applyProtection="1"/>
    <xf numFmtId="0" fontId="0" fillId="0" borderId="26" xfId="0" applyFill="1" applyBorder="1" applyAlignment="1" applyProtection="1">
      <alignment horizontal="right"/>
    </xf>
    <xf numFmtId="164" fontId="1" fillId="0" borderId="27" xfId="1" applyBorder="1" applyProtection="1"/>
    <xf numFmtId="0" fontId="0" fillId="5" borderId="28" xfId="0" applyFill="1" applyBorder="1" applyProtection="1"/>
    <xf numFmtId="0" fontId="0" fillId="0" borderId="29" xfId="0" applyFill="1" applyBorder="1" applyAlignment="1" applyProtection="1">
      <alignment horizontal="right"/>
    </xf>
    <xf numFmtId="0" fontId="6" fillId="4" borderId="28" xfId="0" applyFont="1" applyFill="1" applyBorder="1" applyAlignment="1" applyProtection="1">
      <alignment vertical="center"/>
    </xf>
    <xf numFmtId="0" fontId="0" fillId="0" borderId="23" xfId="0" applyFill="1" applyBorder="1" applyAlignment="1" applyProtection="1">
      <alignment horizontal="left"/>
    </xf>
    <xf numFmtId="164" fontId="1" fillId="0" borderId="30" xfId="1" applyFill="1" applyBorder="1" applyProtection="1"/>
    <xf numFmtId="164" fontId="1" fillId="0" borderId="30" xfId="1" applyBorder="1" applyProtection="1"/>
    <xf numFmtId="0" fontId="6" fillId="4" borderId="31" xfId="0" applyFont="1" applyFill="1" applyBorder="1" applyAlignment="1" applyProtection="1">
      <alignment vertical="center"/>
    </xf>
    <xf numFmtId="164" fontId="1" fillId="3" borderId="25" xfId="1" applyFill="1" applyBorder="1" applyProtection="1">
      <protection locked="0"/>
    </xf>
    <xf numFmtId="0" fontId="6" fillId="4" borderId="32" xfId="0" applyFont="1" applyFill="1" applyBorder="1" applyAlignment="1" applyProtection="1">
      <alignment vertical="center"/>
    </xf>
    <xf numFmtId="0" fontId="8" fillId="4" borderId="0" xfId="0" applyFont="1" applyFill="1" applyBorder="1" applyAlignment="1" applyProtection="1">
      <alignment vertical="center"/>
    </xf>
    <xf numFmtId="164" fontId="8" fillId="4" borderId="0" xfId="1" applyFont="1" applyFill="1" applyBorder="1" applyAlignment="1" applyProtection="1">
      <alignment vertical="center"/>
    </xf>
    <xf numFmtId="0" fontId="6" fillId="4" borderId="33" xfId="0" applyFont="1" applyFill="1" applyBorder="1" applyAlignment="1" applyProtection="1">
      <alignment vertical="center"/>
    </xf>
    <xf numFmtId="0" fontId="8" fillId="4" borderId="34" xfId="0" applyFont="1" applyFill="1" applyBorder="1" applyAlignment="1" applyProtection="1">
      <alignment vertical="center"/>
    </xf>
    <xf numFmtId="164" fontId="8" fillId="4" borderId="34" xfId="1" applyFont="1" applyFill="1" applyBorder="1" applyAlignment="1" applyProtection="1">
      <alignment vertical="center"/>
    </xf>
    <xf numFmtId="0" fontId="0" fillId="5" borderId="28" xfId="0" applyFill="1" applyBorder="1" applyAlignment="1" applyProtection="1">
      <alignment horizontal="right"/>
    </xf>
    <xf numFmtId="0" fontId="0" fillId="0" borderId="17" xfId="0" applyFill="1" applyBorder="1" applyAlignment="1" applyProtection="1">
      <alignment horizontal="right"/>
    </xf>
    <xf numFmtId="0" fontId="0" fillId="0" borderId="18" xfId="0" applyFill="1" applyBorder="1" applyProtection="1"/>
    <xf numFmtId="164" fontId="1" fillId="0" borderId="18" xfId="1" applyBorder="1" applyProtection="1"/>
    <xf numFmtId="164" fontId="1" fillId="0" borderId="35" xfId="1" applyBorder="1" applyProtection="1"/>
    <xf numFmtId="0" fontId="7" fillId="0" borderId="0" xfId="0" applyFont="1" applyBorder="1" applyProtection="1"/>
    <xf numFmtId="164" fontId="0" fillId="0" borderId="14" xfId="0" applyNumberFormat="1" applyFill="1" applyBorder="1" applyProtection="1"/>
    <xf numFmtId="164" fontId="1" fillId="0" borderId="36" xfId="1" applyFill="1" applyBorder="1" applyProtection="1">
      <protection locked="0"/>
    </xf>
    <xf numFmtId="0" fontId="0" fillId="0" borderId="36" xfId="0" applyFill="1" applyBorder="1" applyProtection="1"/>
    <xf numFmtId="164" fontId="10" fillId="0" borderId="37" xfId="1" applyFont="1" applyBorder="1" applyProtection="1"/>
    <xf numFmtId="0" fontId="5" fillId="5" borderId="17" xfId="0" applyFont="1" applyFill="1" applyBorder="1" applyAlignment="1" applyProtection="1">
      <alignment horizontal="right"/>
    </xf>
    <xf numFmtId="0" fontId="7" fillId="5" borderId="18" xfId="0" applyFont="1" applyFill="1" applyBorder="1" applyProtection="1"/>
    <xf numFmtId="0" fontId="0" fillId="5" borderId="18" xfId="0" applyFill="1" applyBorder="1" applyAlignment="1" applyProtection="1">
      <alignment horizontal="right"/>
    </xf>
    <xf numFmtId="164" fontId="1" fillId="5" borderId="18" xfId="1" applyFill="1" applyBorder="1" applyProtection="1">
      <protection locked="0"/>
    </xf>
    <xf numFmtId="0" fontId="10" fillId="0" borderId="38" xfId="0" applyFont="1" applyFill="1" applyBorder="1" applyAlignment="1" applyProtection="1">
      <alignment horizontal="right"/>
    </xf>
    <xf numFmtId="0" fontId="7" fillId="0" borderId="39" xfId="0" applyFont="1" applyBorder="1" applyProtection="1"/>
    <xf numFmtId="0" fontId="0" fillId="0" borderId="39" xfId="0" applyFill="1" applyBorder="1" applyAlignment="1" applyProtection="1">
      <alignment horizontal="right"/>
    </xf>
    <xf numFmtId="164" fontId="1" fillId="0" borderId="40" xfId="1" applyBorder="1" applyProtection="1"/>
    <xf numFmtId="164" fontId="1" fillId="5" borderId="41" xfId="1" applyFill="1" applyBorder="1" applyProtection="1"/>
    <xf numFmtId="164" fontId="1" fillId="5" borderId="42" xfId="1" applyFill="1" applyBorder="1" applyAlignment="1" applyProtection="1">
      <alignment horizontal="center" wrapText="1"/>
      <protection locked="0"/>
    </xf>
    <xf numFmtId="164" fontId="1" fillId="0" borderId="39" xfId="1" applyFill="1" applyBorder="1" applyProtection="1">
      <protection locked="0"/>
    </xf>
    <xf numFmtId="164" fontId="1" fillId="5" borderId="43" xfId="1" applyFill="1" applyBorder="1" applyProtection="1"/>
    <xf numFmtId="164" fontId="1" fillId="5" borderId="42" xfId="1" applyFill="1" applyBorder="1" applyAlignment="1" applyProtection="1">
      <alignment textRotation="90"/>
    </xf>
    <xf numFmtId="164" fontId="5" fillId="0" borderId="22" xfId="1" applyFont="1" applyBorder="1" applyProtection="1"/>
    <xf numFmtId="164" fontId="5" fillId="0" borderId="30" xfId="1" applyFont="1" applyBorder="1" applyProtection="1"/>
    <xf numFmtId="164" fontId="5" fillId="3" borderId="25" xfId="1" applyFont="1" applyFill="1" applyBorder="1" applyProtection="1">
      <protection locked="0"/>
    </xf>
    <xf numFmtId="0" fontId="16" fillId="0" borderId="10" xfId="0" applyFont="1" applyBorder="1" applyProtection="1"/>
    <xf numFmtId="0" fontId="16" fillId="0" borderId="14" xfId="0" applyFont="1" applyBorder="1" applyProtection="1"/>
    <xf numFmtId="165" fontId="2" fillId="0" borderId="18" xfId="0" applyNumberFormat="1" applyFont="1" applyFill="1" applyBorder="1" applyProtection="1">
      <protection locked="0"/>
    </xf>
    <xf numFmtId="0" fontId="5" fillId="5" borderId="2" xfId="0" applyFont="1" applyFill="1" applyBorder="1" applyAlignment="1" applyProtection="1">
      <alignment horizontal="right" vertical="center"/>
    </xf>
    <xf numFmtId="0" fontId="0" fillId="6" borderId="7" xfId="0" applyFill="1" applyBorder="1"/>
    <xf numFmtId="166" fontId="14" fillId="6" borderId="7" xfId="0" applyNumberFormat="1" applyFont="1" applyFill="1" applyBorder="1" applyAlignment="1">
      <alignment vertical="center"/>
    </xf>
    <xf numFmtId="164" fontId="0" fillId="0" borderId="44" xfId="0" applyNumberFormat="1" applyBorder="1" applyAlignment="1">
      <alignment horizontal="center"/>
    </xf>
    <xf numFmtId="164" fontId="1" fillId="3" borderId="10" xfId="1" applyFill="1" applyBorder="1" applyAlignment="1" applyProtection="1">
      <alignment horizontal="left"/>
      <protection locked="0"/>
    </xf>
    <xf numFmtId="164" fontId="1" fillId="0" borderId="0" xfId="1" applyFill="1" applyBorder="1" applyAlignment="1" applyProtection="1">
      <alignment horizontal="left"/>
    </xf>
    <xf numFmtId="0" fontId="2" fillId="0" borderId="18" xfId="0" applyFont="1" applyFill="1" applyBorder="1" applyAlignment="1" applyProtection="1">
      <protection hidden="1"/>
    </xf>
    <xf numFmtId="164" fontId="0" fillId="3" borderId="45" xfId="0" applyNumberFormat="1" applyFill="1" applyBorder="1" applyProtection="1">
      <protection locked="0"/>
    </xf>
    <xf numFmtId="164" fontId="0" fillId="3" borderId="46" xfId="0" applyNumberFormat="1" applyFill="1" applyBorder="1" applyProtection="1">
      <protection locked="0"/>
    </xf>
    <xf numFmtId="164" fontId="0" fillId="3" borderId="10" xfId="0" applyNumberFormat="1" applyFill="1" applyBorder="1" applyProtection="1">
      <protection locked="0"/>
    </xf>
    <xf numFmtId="164" fontId="0" fillId="3" borderId="47" xfId="0" applyNumberFormat="1" applyFill="1" applyBorder="1" applyProtection="1">
      <protection locked="0"/>
    </xf>
    <xf numFmtId="164" fontId="0" fillId="3" borderId="39" xfId="0" applyNumberFormat="1" applyFill="1" applyBorder="1" applyProtection="1">
      <protection locked="0"/>
    </xf>
    <xf numFmtId="164" fontId="0" fillId="3" borderId="48" xfId="0" applyNumberFormat="1" applyFill="1" applyBorder="1" applyProtection="1">
      <protection locked="0"/>
    </xf>
    <xf numFmtId="166" fontId="6" fillId="6" borderId="49" xfId="0" applyNumberFormat="1" applyFont="1" applyFill="1" applyBorder="1" applyAlignment="1">
      <alignment vertical="center"/>
    </xf>
    <xf numFmtId="14" fontId="0" fillId="3" borderId="50" xfId="0" applyNumberFormat="1" applyFill="1" applyBorder="1" applyProtection="1">
      <protection locked="0"/>
    </xf>
    <xf numFmtId="164" fontId="0" fillId="3" borderId="51" xfId="0" applyNumberFormat="1" applyFill="1" applyBorder="1" applyProtection="1">
      <protection locked="0"/>
    </xf>
    <xf numFmtId="14" fontId="0" fillId="3" borderId="8" xfId="0" applyNumberFormat="1" applyFill="1" applyBorder="1" applyProtection="1">
      <protection locked="0"/>
    </xf>
    <xf numFmtId="164" fontId="0" fillId="3" borderId="52" xfId="0" applyNumberFormat="1" applyFill="1" applyBorder="1" applyProtection="1">
      <protection locked="0"/>
    </xf>
    <xf numFmtId="164" fontId="0" fillId="3" borderId="53" xfId="0" applyNumberFormat="1" applyFill="1" applyBorder="1" applyProtection="1">
      <protection locked="0"/>
    </xf>
    <xf numFmtId="164" fontId="0" fillId="3" borderId="54" xfId="0" applyNumberFormat="1" applyFill="1" applyBorder="1" applyProtection="1">
      <protection locked="0"/>
    </xf>
    <xf numFmtId="164" fontId="0" fillId="3" borderId="55" xfId="0" applyNumberFormat="1" applyFill="1" applyBorder="1" applyProtection="1">
      <protection locked="0"/>
    </xf>
    <xf numFmtId="0" fontId="18" fillId="0" borderId="18" xfId="0" applyFont="1" applyFill="1" applyBorder="1" applyProtection="1"/>
    <xf numFmtId="164" fontId="1" fillId="0" borderId="2" xfId="1" applyBorder="1" applyProtection="1"/>
    <xf numFmtId="164" fontId="4" fillId="4" borderId="1" xfId="1" applyFont="1" applyFill="1" applyBorder="1" applyAlignment="1" applyProtection="1">
      <alignment horizontal="center" vertical="center"/>
    </xf>
    <xf numFmtId="164" fontId="1" fillId="3" borderId="56" xfId="1" applyFill="1" applyBorder="1" applyProtection="1">
      <protection locked="0"/>
    </xf>
    <xf numFmtId="164" fontId="5" fillId="5" borderId="57" xfId="1" applyFont="1" applyFill="1" applyBorder="1" applyProtection="1"/>
    <xf numFmtId="164" fontId="5" fillId="5" borderId="58" xfId="1" applyFont="1" applyFill="1" applyBorder="1" applyProtection="1"/>
    <xf numFmtId="164" fontId="8" fillId="4" borderId="59" xfId="1" applyFont="1" applyFill="1" applyBorder="1" applyAlignment="1" applyProtection="1">
      <alignment vertical="center"/>
    </xf>
    <xf numFmtId="164" fontId="4" fillId="4" borderId="60" xfId="1" applyFont="1" applyFill="1" applyBorder="1" applyAlignment="1" applyProtection="1">
      <alignment horizontal="center" vertical="center"/>
    </xf>
    <xf numFmtId="0" fontId="0" fillId="5" borderId="57" xfId="0" applyFill="1" applyBorder="1" applyAlignment="1" applyProtection="1">
      <alignment vertical="center"/>
    </xf>
    <xf numFmtId="164" fontId="5" fillId="5" borderId="61" xfId="1" applyFont="1" applyFill="1" applyBorder="1" applyAlignment="1" applyProtection="1">
      <alignment vertical="center"/>
    </xf>
    <xf numFmtId="164" fontId="4" fillId="4" borderId="62" xfId="1" applyFont="1" applyFill="1" applyBorder="1" applyAlignment="1" applyProtection="1">
      <alignment horizontal="center" vertical="center"/>
    </xf>
    <xf numFmtId="164" fontId="4" fillId="4" borderId="63" xfId="1" applyFont="1" applyFill="1" applyBorder="1" applyAlignment="1" applyProtection="1">
      <alignment horizontal="center" vertical="center"/>
    </xf>
    <xf numFmtId="164" fontId="4" fillId="0" borderId="0" xfId="1" applyFont="1" applyFill="1" applyBorder="1" applyAlignment="1" applyProtection="1">
      <alignment horizontal="right" vertical="center"/>
    </xf>
    <xf numFmtId="0" fontId="12" fillId="0" borderId="0" xfId="0" applyFont="1" applyFill="1" applyBorder="1" applyAlignment="1" applyProtection="1">
      <alignment horizontal="center"/>
      <protection locked="0"/>
    </xf>
    <xf numFmtId="164" fontId="1" fillId="0" borderId="0" xfId="1" applyFill="1" applyBorder="1" applyProtection="1"/>
    <xf numFmtId="164" fontId="1" fillId="3" borderId="12" xfId="1" applyFill="1" applyBorder="1" applyAlignment="1" applyProtection="1">
      <alignment horizontal="right"/>
      <protection locked="0"/>
    </xf>
    <xf numFmtId="164" fontId="8" fillId="4" borderId="63" xfId="1" applyFont="1" applyFill="1" applyBorder="1" applyAlignment="1" applyProtection="1">
      <alignment vertical="center"/>
    </xf>
    <xf numFmtId="0" fontId="15" fillId="0" borderId="64" xfId="0" applyFont="1" applyFill="1" applyBorder="1" applyAlignment="1" applyProtection="1">
      <alignment horizontal="center" vertical="center"/>
    </xf>
    <xf numFmtId="14" fontId="0" fillId="3" borderId="56" xfId="0" applyNumberFormat="1" applyFill="1" applyBorder="1" applyProtection="1">
      <protection locked="0"/>
    </xf>
    <xf numFmtId="164" fontId="0" fillId="3" borderId="65" xfId="0" applyNumberFormat="1" applyFill="1" applyBorder="1" applyProtection="1">
      <protection locked="0"/>
    </xf>
    <xf numFmtId="164" fontId="0" fillId="3" borderId="14" xfId="0" applyNumberFormat="1" applyFill="1" applyBorder="1" applyProtection="1">
      <protection locked="0"/>
    </xf>
    <xf numFmtId="164" fontId="0" fillId="3" borderId="66" xfId="0" applyNumberFormat="1" applyFill="1" applyBorder="1" applyProtection="1">
      <protection locked="0"/>
    </xf>
    <xf numFmtId="0" fontId="22" fillId="0" borderId="4"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9" xfId="0" applyFont="1" applyBorder="1" applyAlignment="1">
      <alignment horizontal="center" vertical="center"/>
    </xf>
    <xf numFmtId="0" fontId="20" fillId="0" borderId="57" xfId="0" applyFont="1" applyBorder="1"/>
    <xf numFmtId="0" fontId="20" fillId="0" borderId="59" xfId="0" applyFont="1" applyBorder="1"/>
    <xf numFmtId="0" fontId="15"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165" fontId="14" fillId="3" borderId="7" xfId="0" applyNumberFormat="1" applyFont="1" applyFill="1" applyBorder="1" applyAlignment="1" applyProtection="1">
      <alignment horizontal="right" vertical="center"/>
      <protection locked="0"/>
    </xf>
    <xf numFmtId="164" fontId="0" fillId="3" borderId="56" xfId="0" applyNumberFormat="1" applyFill="1" applyBorder="1" applyProtection="1">
      <protection locked="0"/>
    </xf>
    <xf numFmtId="164" fontId="0" fillId="3" borderId="69" xfId="0" applyNumberFormat="1" applyFill="1" applyBorder="1" applyProtection="1">
      <protection locked="0"/>
    </xf>
    <xf numFmtId="164" fontId="0" fillId="3" borderId="70" xfId="0" applyNumberFormat="1" applyFill="1" applyBorder="1" applyProtection="1">
      <protection locked="0"/>
    </xf>
    <xf numFmtId="164" fontId="13" fillId="0" borderId="1" xfId="0" applyNumberFormat="1" applyFont="1" applyBorder="1" applyAlignment="1">
      <alignment horizontal="right"/>
    </xf>
    <xf numFmtId="164" fontId="0" fillId="0" borderId="56" xfId="0" applyNumberFormat="1" applyFill="1" applyBorder="1" applyProtection="1">
      <protection locked="0"/>
    </xf>
    <xf numFmtId="164" fontId="0" fillId="0" borderId="45" xfId="0" applyNumberFormat="1" applyFill="1" applyBorder="1" applyProtection="1">
      <protection locked="0"/>
    </xf>
    <xf numFmtId="164" fontId="0" fillId="0" borderId="14" xfId="0" applyNumberFormat="1" applyFill="1" applyBorder="1" applyProtection="1">
      <protection locked="0"/>
    </xf>
    <xf numFmtId="164" fontId="0" fillId="0" borderId="70" xfId="0" applyNumberFormat="1" applyFill="1" applyBorder="1" applyProtection="1">
      <protection locked="0"/>
    </xf>
    <xf numFmtId="164" fontId="0" fillId="0" borderId="50" xfId="0" applyNumberFormat="1" applyFill="1" applyBorder="1" applyAlignment="1" applyProtection="1">
      <alignment horizontal="left"/>
      <protection locked="0"/>
    </xf>
    <xf numFmtId="164" fontId="0" fillId="0" borderId="71" xfId="0" applyNumberFormat="1" applyFill="1" applyBorder="1" applyProtection="1">
      <protection locked="0"/>
    </xf>
    <xf numFmtId="164" fontId="0" fillId="0" borderId="72" xfId="0" applyNumberFormat="1" applyBorder="1" applyAlignment="1">
      <alignment horizontal="center"/>
    </xf>
    <xf numFmtId="164" fontId="17" fillId="0" borderId="0" xfId="0" applyNumberFormat="1" applyFont="1" applyAlignment="1">
      <alignment horizontal="left"/>
    </xf>
    <xf numFmtId="0" fontId="0" fillId="3" borderId="51" xfId="0" applyFill="1" applyBorder="1" applyAlignment="1" applyProtection="1">
      <alignment horizontal="center"/>
      <protection locked="0"/>
    </xf>
    <xf numFmtId="0" fontId="0" fillId="3" borderId="65" xfId="0" applyFill="1" applyBorder="1" applyAlignment="1" applyProtection="1">
      <alignment horizontal="center"/>
      <protection locked="0"/>
    </xf>
    <xf numFmtId="0" fontId="0" fillId="3" borderId="52" xfId="0" applyFill="1" applyBorder="1" applyAlignment="1" applyProtection="1">
      <alignment horizontal="center"/>
      <protection locked="0"/>
    </xf>
    <xf numFmtId="0" fontId="0" fillId="3" borderId="54" xfId="0" applyFill="1" applyBorder="1" applyAlignment="1" applyProtection="1">
      <alignment horizontal="center"/>
      <protection locked="0"/>
    </xf>
    <xf numFmtId="164" fontId="0" fillId="3" borderId="73" xfId="0" applyNumberFormat="1" applyFill="1" applyBorder="1" applyProtection="1">
      <protection locked="0"/>
    </xf>
    <xf numFmtId="14" fontId="0" fillId="3" borderId="51" xfId="0" applyNumberFormat="1" applyFill="1" applyBorder="1" applyProtection="1">
      <protection locked="0"/>
    </xf>
    <xf numFmtId="0" fontId="0" fillId="3" borderId="73" xfId="0" applyNumberFormat="1" applyFill="1" applyBorder="1" applyAlignment="1" applyProtection="1">
      <alignment horizontal="center"/>
      <protection locked="0"/>
    </xf>
    <xf numFmtId="0" fontId="0" fillId="3" borderId="74" xfId="0" applyNumberFormat="1" applyFill="1" applyBorder="1" applyAlignment="1" applyProtection="1">
      <alignment horizontal="center"/>
      <protection locked="0"/>
    </xf>
    <xf numFmtId="0" fontId="0" fillId="3" borderId="54" xfId="0" applyNumberFormat="1" applyFill="1" applyBorder="1" applyAlignment="1" applyProtection="1">
      <alignment horizontal="center"/>
      <protection locked="0"/>
    </xf>
    <xf numFmtId="164" fontId="4" fillId="6" borderId="2" xfId="0" applyNumberFormat="1" applyFont="1" applyFill="1" applyBorder="1" applyAlignment="1">
      <alignment horizontal="right" vertical="center"/>
    </xf>
    <xf numFmtId="164" fontId="6" fillId="7" borderId="49" xfId="0" applyNumberFormat="1" applyFont="1" applyFill="1" applyBorder="1" applyAlignment="1">
      <alignment vertical="center"/>
    </xf>
    <xf numFmtId="164" fontId="8" fillId="7" borderId="2" xfId="0" applyNumberFormat="1" applyFont="1" applyFill="1" applyBorder="1" applyAlignment="1">
      <alignment vertical="center"/>
    </xf>
    <xf numFmtId="164" fontId="4" fillId="7" borderId="2" xfId="0" applyNumberFormat="1" applyFont="1" applyFill="1" applyBorder="1" applyAlignment="1">
      <alignment horizontal="right" vertical="center"/>
    </xf>
    <xf numFmtId="14" fontId="0" fillId="3" borderId="53" xfId="0" applyNumberFormat="1" applyFill="1" applyBorder="1" applyProtection="1">
      <protection locked="0"/>
    </xf>
    <xf numFmtId="164" fontId="1" fillId="5" borderId="67" xfId="1" applyFill="1" applyBorder="1" applyAlignment="1" applyProtection="1">
      <alignment horizontal="center" wrapText="1"/>
      <protection locked="0"/>
    </xf>
    <xf numFmtId="164" fontId="1" fillId="5" borderId="68" xfId="1" applyFill="1" applyBorder="1" applyAlignment="1" applyProtection="1">
      <alignment horizontal="center" wrapText="1"/>
      <protection locked="0"/>
    </xf>
    <xf numFmtId="0" fontId="11" fillId="0" borderId="0" xfId="0" applyFont="1" applyFill="1" applyAlignment="1" applyProtection="1">
      <alignment horizontal="left" vertical="center" wrapText="1"/>
    </xf>
    <xf numFmtId="164" fontId="1" fillId="0" borderId="57" xfId="1" applyBorder="1" applyAlignment="1" applyProtection="1"/>
    <xf numFmtId="164" fontId="1" fillId="0" borderId="12" xfId="1" applyBorder="1" applyAlignment="1" applyProtection="1"/>
    <xf numFmtId="164" fontId="1" fillId="0" borderId="79" xfId="1" applyBorder="1" applyAlignment="1" applyProtection="1"/>
    <xf numFmtId="164" fontId="1" fillId="0" borderId="80" xfId="1" applyFill="1" applyBorder="1" applyAlignment="1" applyProtection="1">
      <protection locked="0"/>
    </xf>
    <xf numFmtId="164" fontId="1" fillId="0" borderId="81" xfId="1" applyFill="1" applyBorder="1" applyAlignment="1" applyProtection="1">
      <protection locked="0"/>
    </xf>
    <xf numFmtId="164" fontId="1" fillId="0" borderId="82" xfId="1" applyFill="1" applyBorder="1" applyAlignment="1" applyProtection="1">
      <protection locked="0"/>
    </xf>
    <xf numFmtId="164" fontId="1" fillId="0" borderId="83" xfId="1" applyBorder="1" applyAlignment="1" applyProtection="1"/>
    <xf numFmtId="164" fontId="1" fillId="0" borderId="81" xfId="1" applyBorder="1" applyAlignment="1" applyProtection="1"/>
    <xf numFmtId="164" fontId="1" fillId="0" borderId="82" xfId="1" applyBorder="1" applyAlignment="1" applyProtection="1"/>
    <xf numFmtId="14" fontId="12" fillId="3" borderId="0" xfId="0" applyNumberFormat="1" applyFont="1" applyFill="1" applyAlignment="1" applyProtection="1">
      <protection locked="0"/>
    </xf>
    <xf numFmtId="0" fontId="12" fillId="3" borderId="0" xfId="0" applyFont="1" applyFill="1" applyAlignment="1" applyProtection="1">
      <protection locked="0"/>
    </xf>
    <xf numFmtId="0" fontId="15" fillId="0" borderId="10" xfId="0" applyFont="1" applyFill="1" applyBorder="1" applyAlignment="1" applyProtection="1">
      <alignment horizontal="left" vertical="center"/>
    </xf>
    <xf numFmtId="0" fontId="2" fillId="0" borderId="18" xfId="0" applyFont="1" applyFill="1" applyBorder="1" applyAlignment="1" applyProtection="1">
      <alignment horizontal="right"/>
    </xf>
    <xf numFmtId="164" fontId="1" fillId="5" borderId="67" xfId="1" applyFill="1" applyBorder="1" applyAlignment="1" applyProtection="1">
      <alignment horizontal="center" wrapText="1"/>
      <protection locked="0"/>
    </xf>
    <xf numFmtId="164" fontId="1" fillId="5" borderId="75" xfId="1" applyFill="1" applyBorder="1" applyAlignment="1" applyProtection="1">
      <alignment horizontal="center" wrapText="1"/>
      <protection locked="0"/>
    </xf>
    <xf numFmtId="0" fontId="21" fillId="0" borderId="76" xfId="0" applyFont="1" applyBorder="1" applyAlignment="1">
      <alignment horizontal="center" vertical="center"/>
    </xf>
    <xf numFmtId="0" fontId="21" fillId="0" borderId="77" xfId="0" applyFont="1" applyBorder="1" applyAlignment="1">
      <alignment horizontal="center" vertical="center"/>
    </xf>
    <xf numFmtId="2" fontId="21" fillId="0" borderId="76" xfId="0" applyNumberFormat="1" applyFont="1" applyBorder="1" applyAlignment="1">
      <alignment horizontal="center" vertical="center"/>
    </xf>
    <xf numFmtId="2" fontId="21" fillId="0" borderId="77" xfId="0" applyNumberFormat="1" applyFont="1" applyBorder="1" applyAlignment="1">
      <alignment horizontal="center" vertical="center"/>
    </xf>
    <xf numFmtId="14" fontId="5" fillId="0" borderId="49"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9" fillId="0" borderId="78" xfId="0" applyFont="1" applyBorder="1" applyAlignment="1"/>
    <xf numFmtId="0" fontId="19" fillId="0" borderId="71" xfId="0" applyFont="1" applyBorder="1" applyAlignment="1"/>
    <xf numFmtId="164" fontId="1" fillId="5" borderId="68" xfId="1" applyFill="1" applyBorder="1" applyAlignment="1" applyProtection="1">
      <alignment horizontal="center" wrapText="1"/>
      <protection locked="0"/>
    </xf>
  </cellXfs>
  <cellStyles count="2">
    <cellStyle name="Komma" xfId="1" builtinId="3"/>
    <cellStyle name="Standard" xfId="0" builtinId="0"/>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FFCC"/>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3" dropStyle="combo" dx="16" fmlaLink="$J$4" fmlaRange="$J$1:$J$3" noThreeD="1" sel="1" val="0"/>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6</xdr:col>
      <xdr:colOff>742950</xdr:colOff>
      <xdr:row>1</xdr:row>
      <xdr:rowOff>219075</xdr:rowOff>
    </xdr:to>
    <xdr:sp macro="" textlink="">
      <xdr:nvSpPr>
        <xdr:cNvPr id="13313" name="Text 42">
          <a:extLst>
            <a:ext uri="{FF2B5EF4-FFF2-40B4-BE49-F238E27FC236}">
              <a16:creationId xmlns:a16="http://schemas.microsoft.com/office/drawing/2014/main" id="{00000000-0008-0000-0100-000001340000}"/>
            </a:ext>
          </a:extLst>
        </xdr:cNvPr>
        <xdr:cNvSpPr txBox="1">
          <a:spLocks noChangeArrowheads="1"/>
        </xdr:cNvSpPr>
      </xdr:nvSpPr>
      <xdr:spPr bwMode="auto">
        <a:xfrm>
          <a:off x="2019300" y="238125"/>
          <a:ext cx="3733800" cy="2190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FFFFFF"/>
              </a:solidFill>
              <a:latin typeface="Arial"/>
              <a:cs typeface="Arial"/>
            </a:rPr>
            <a:t>! Einträge können </a:t>
          </a:r>
          <a:r>
            <a:rPr lang="de-CH" sz="1000" b="1" i="0" u="sng" strike="noStrike" baseline="0">
              <a:solidFill>
                <a:srgbClr val="FFFFFF"/>
              </a:solidFill>
              <a:latin typeface="Arial"/>
              <a:cs typeface="Arial"/>
            </a:rPr>
            <a:t>nur</a:t>
          </a:r>
          <a:r>
            <a:rPr lang="de-CH" sz="1000" b="1" i="0" u="none" strike="noStrike" baseline="0">
              <a:solidFill>
                <a:srgbClr val="FFFFFF"/>
              </a:solidFill>
              <a:latin typeface="Arial"/>
              <a:cs typeface="Arial"/>
            </a:rPr>
            <a:t> in die </a:t>
          </a:r>
          <a:r>
            <a:rPr lang="de-CH" sz="1000" b="1" i="0" u="none" strike="noStrike" baseline="0">
              <a:solidFill>
                <a:srgbClr val="FFFF00"/>
              </a:solidFill>
              <a:latin typeface="Arial"/>
              <a:cs typeface="Arial"/>
            </a:rPr>
            <a:t>gelben Felder</a:t>
          </a:r>
          <a:r>
            <a:rPr lang="de-CH" sz="1000" b="1" i="0" u="none" strike="noStrike" baseline="0">
              <a:solidFill>
                <a:srgbClr val="FFFFFF"/>
              </a:solidFill>
              <a:latin typeface="Arial"/>
              <a:cs typeface="Arial"/>
            </a:rPr>
            <a:t> gemacht werden !</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0</xdr:colOff>
          <xdr:row>1</xdr:row>
          <xdr:rowOff>57150</xdr:rowOff>
        </xdr:from>
        <xdr:to>
          <xdr:col>0</xdr:col>
          <xdr:colOff>1346200</xdr:colOff>
          <xdr:row>1</xdr:row>
          <xdr:rowOff>254000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0</xdr:colOff>
      <xdr:row>1</xdr:row>
      <xdr:rowOff>266700</xdr:rowOff>
    </xdr:from>
    <xdr:to>
      <xdr:col>0</xdr:col>
      <xdr:colOff>1247775</xdr:colOff>
      <xdr:row>6</xdr:row>
      <xdr:rowOff>0</xdr:rowOff>
    </xdr:to>
    <xdr:grpSp>
      <xdr:nvGrpSpPr>
        <xdr:cNvPr id="13327" name="Group 9">
          <a:extLst>
            <a:ext uri="{FF2B5EF4-FFF2-40B4-BE49-F238E27FC236}">
              <a16:creationId xmlns:a16="http://schemas.microsoft.com/office/drawing/2014/main" id="{00000000-0008-0000-0100-00000F340000}"/>
            </a:ext>
          </a:extLst>
        </xdr:cNvPr>
        <xdr:cNvGrpSpPr>
          <a:grpSpLocks/>
        </xdr:cNvGrpSpPr>
      </xdr:nvGrpSpPr>
      <xdr:grpSpPr bwMode="auto">
        <a:xfrm>
          <a:off x="0" y="495300"/>
          <a:ext cx="1247775" cy="762000"/>
          <a:chOff x="0" y="53"/>
          <a:chExt cx="131" cy="82"/>
        </a:xfrm>
      </xdr:grpSpPr>
      <xdr:sp macro="" textlink="">
        <xdr:nvSpPr>
          <xdr:cNvPr id="13316" name="Text Box 4">
            <a:extLst>
              <a:ext uri="{FF2B5EF4-FFF2-40B4-BE49-F238E27FC236}">
                <a16:creationId xmlns:a16="http://schemas.microsoft.com/office/drawing/2014/main" id="{00000000-0008-0000-0100-000004340000}"/>
              </a:ext>
            </a:extLst>
          </xdr:cNvPr>
          <xdr:cNvSpPr txBox="1">
            <a:spLocks noChangeArrowheads="1"/>
          </xdr:cNvSpPr>
        </xdr:nvSpPr>
        <xdr:spPr bwMode="auto">
          <a:xfrm>
            <a:off x="0" y="55"/>
            <a:ext cx="89" cy="8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FFFFFF"/>
                </a:solidFill>
                <a:latin typeface="Arial Narrow"/>
              </a:rPr>
              <a:t>Hier</a:t>
            </a:r>
          </a:p>
          <a:p>
            <a:pPr algn="ctr" rtl="0">
              <a:defRPr sz="1000"/>
            </a:pPr>
            <a:r>
              <a:rPr lang="de-CH" sz="1000" b="1" i="0" u="none" strike="noStrike" baseline="0">
                <a:solidFill>
                  <a:srgbClr val="FFFFFF"/>
                </a:solidFill>
                <a:latin typeface="Arial Narrow"/>
              </a:rPr>
              <a:t>Abrechnungs-</a:t>
            </a:r>
          </a:p>
          <a:p>
            <a:pPr algn="ctr" rtl="0">
              <a:defRPr sz="1000"/>
            </a:pPr>
            <a:r>
              <a:rPr lang="de-CH" sz="1000" b="1" i="0" u="none" strike="noStrike" baseline="0">
                <a:solidFill>
                  <a:srgbClr val="FFFFFF"/>
                </a:solidFill>
                <a:latin typeface="Arial Narrow"/>
              </a:rPr>
              <a:t>typ</a:t>
            </a:r>
          </a:p>
          <a:p>
            <a:pPr algn="ctr" rtl="0">
              <a:defRPr sz="1000"/>
            </a:pPr>
            <a:r>
              <a:rPr lang="de-CH" sz="1000" b="1" i="0" u="none" strike="noStrike" baseline="0">
                <a:solidFill>
                  <a:srgbClr val="FFFFFF"/>
                </a:solidFill>
                <a:latin typeface="Arial Narrow"/>
              </a:rPr>
              <a:t>auswählen!</a:t>
            </a:r>
          </a:p>
        </xdr:txBody>
      </xdr:sp>
      <xdr:cxnSp macro="">
        <xdr:nvCxnSpPr>
          <xdr:cNvPr id="13329" name="AutoShape 5">
            <a:extLst>
              <a:ext uri="{FF2B5EF4-FFF2-40B4-BE49-F238E27FC236}">
                <a16:creationId xmlns:a16="http://schemas.microsoft.com/office/drawing/2014/main" id="{00000000-0008-0000-0100-000011340000}"/>
              </a:ext>
            </a:extLst>
          </xdr:cNvPr>
          <xdr:cNvCxnSpPr>
            <a:cxnSpLocks noChangeShapeType="1"/>
            <a:stCxn id="13316" idx="3"/>
          </xdr:cNvCxnSpPr>
        </xdr:nvCxnSpPr>
        <xdr:spPr bwMode="auto">
          <a:xfrm flipV="1">
            <a:off x="89" y="53"/>
            <a:ext cx="42" cy="42"/>
          </a:xfrm>
          <a:prstGeom prst="bentConnector2">
            <a:avLst/>
          </a:prstGeom>
          <a:noFill/>
          <a:ln w="19050">
            <a:solidFill>
              <a:srgbClr xmlns:mc="http://schemas.openxmlformats.org/markup-compatibility/2006" xmlns:a14="http://schemas.microsoft.com/office/drawing/2010/main" val="FF0000" mc:Ignorable="a14" a14:legacySpreadsheetColorIndex="10"/>
            </a:solidFill>
            <a:miter lim="800000"/>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200025</xdr:colOff>
      <xdr:row>0</xdr:row>
      <xdr:rowOff>57150</xdr:rowOff>
    </xdr:from>
    <xdr:to>
      <xdr:col>5</xdr:col>
      <xdr:colOff>647700</xdr:colOff>
      <xdr:row>0</xdr:row>
      <xdr:rowOff>247650</xdr:rowOff>
    </xdr:to>
    <xdr:sp macro="" textlink="">
      <xdr:nvSpPr>
        <xdr:cNvPr id="14341" name="Text 42">
          <a:extLst>
            <a:ext uri="{FF2B5EF4-FFF2-40B4-BE49-F238E27FC236}">
              <a16:creationId xmlns:a16="http://schemas.microsoft.com/office/drawing/2014/main" id="{00000000-0008-0000-0200-000005380000}"/>
            </a:ext>
          </a:extLst>
        </xdr:cNvPr>
        <xdr:cNvSpPr txBox="1">
          <a:spLocks noChangeArrowheads="1"/>
        </xdr:cNvSpPr>
      </xdr:nvSpPr>
      <xdr:spPr bwMode="auto">
        <a:xfrm>
          <a:off x="1104900" y="57150"/>
          <a:ext cx="3343275"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FFFFFF"/>
              </a:solidFill>
              <a:latin typeface="Arial"/>
              <a:cs typeface="Arial"/>
            </a:rPr>
            <a:t>Einträge sind nur in den </a:t>
          </a:r>
          <a:r>
            <a:rPr lang="de-CH" sz="1000" b="1" i="0" u="none" strike="noStrike" baseline="0">
              <a:solidFill>
                <a:srgbClr val="FFFF00"/>
              </a:solidFill>
              <a:latin typeface="Arial"/>
              <a:cs typeface="Arial"/>
            </a:rPr>
            <a:t>gelben Feldern</a:t>
          </a:r>
          <a:r>
            <a:rPr lang="de-CH" sz="1000" b="1" i="0" u="none" strike="noStrike" baseline="0">
              <a:solidFill>
                <a:srgbClr val="FFFFFF"/>
              </a:solidFill>
              <a:latin typeface="Arial"/>
              <a:cs typeface="Arial"/>
            </a:rPr>
            <a:t> notwendig</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
  <sheetViews>
    <sheetView showGridLines="0" workbookViewId="0"/>
  </sheetViews>
  <sheetFormatPr defaultColWidth="11.42578125" defaultRowHeight="12.6"/>
  <sheetData/>
  <phoneticPr fontId="17" type="noConversion"/>
  <printOptions gridLinesSet="0"/>
  <pageMargins left="0.78740157499999996" right="0.78740157499999996" top="0.984251969" bottom="0.984251969" header="0.51181102300000003" footer="0.51181102300000003"/>
  <pageSetup paperSize="9" orientation="portrait" horizontalDpi="300" verticalDpi="300" r:id="rId1"/>
  <headerFooter alignWithMargins="0">
    <oddHeader>&amp;A</oddHeader>
    <oddFooter>Seite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J64"/>
  <sheetViews>
    <sheetView showGridLines="0" topLeftCell="A48" zoomScale="115" zoomScaleNormal="100" workbookViewId="0">
      <selection activeCell="A18" sqref="A18"/>
    </sheetView>
  </sheetViews>
  <sheetFormatPr defaultColWidth="11.42578125" defaultRowHeight="12.6"/>
  <cols>
    <col min="1" max="1" width="30.28515625" style="28" customWidth="1"/>
    <col min="2" max="2" width="7.7109375" style="29" customWidth="1"/>
    <col min="3" max="3" width="2" style="29" bestFit="1" customWidth="1"/>
    <col min="4" max="7" width="11.7109375" style="26" customWidth="1"/>
    <col min="8" max="9" width="11.42578125" style="27"/>
    <col min="10" max="10" width="20.140625" style="27" hidden="1" customWidth="1"/>
    <col min="11" max="16384" width="11.42578125" style="27"/>
  </cols>
  <sheetData>
    <row r="1" spans="1:10" ht="18" thickBot="1">
      <c r="A1" s="129" t="str">
        <f>IF(J4=1,"ABRECHNUNG LAGER",IF(J4=2,"ABRECHNUNG SCHULREISE","ABRECHNUNG BU"))</f>
        <v>ABRECHNUNG LAGER</v>
      </c>
      <c r="B1" s="144"/>
      <c r="C1" s="96"/>
      <c r="D1" s="97"/>
      <c r="E1" s="97"/>
      <c r="F1" s="97"/>
      <c r="G1" s="122"/>
      <c r="J1" s="27" t="s">
        <v>0</v>
      </c>
    </row>
    <row r="2" spans="1:10" ht="22.5" customHeight="1">
      <c r="J2" s="27" t="s">
        <v>1</v>
      </c>
    </row>
    <row r="3" spans="1:10" ht="18" thickBot="1">
      <c r="A3" s="10" t="str">
        <f>IF($J$4=1,"Lagerort:",IF($J$4=2,"Schulreise nach:","Thema:"))</f>
        <v>Lagerort:</v>
      </c>
      <c r="B3" s="213"/>
      <c r="C3" s="213"/>
      <c r="D3" s="213"/>
      <c r="F3" s="215"/>
      <c r="G3" s="215"/>
      <c r="J3" s="27" t="s">
        <v>2</v>
      </c>
    </row>
    <row r="4" spans="1:10" ht="14.1">
      <c r="A4" s="10" t="str">
        <f>IF($J$4=1,"Lagerdauer:",IF($J$4=2,"Dauer Schulreise:","Dauer:"))</f>
        <v>Lagerdauer:</v>
      </c>
      <c r="B4" s="212" t="s">
        <v>3</v>
      </c>
      <c r="C4" s="213"/>
      <c r="D4" s="213"/>
      <c r="J4" s="12">
        <v>1</v>
      </c>
    </row>
    <row r="5" spans="1:10" ht="14.1">
      <c r="A5" s="28" t="s">
        <v>4</v>
      </c>
      <c r="B5" s="213"/>
      <c r="C5" s="213"/>
      <c r="D5" s="213"/>
      <c r="F5" s="10" t="str">
        <f>IF($J$4=1,"Begleitpersonen:",IF($J$4=2,"Begleitpersonen:","Beteiligte Lehrer:"))</f>
        <v>Begleitpersonen:</v>
      </c>
      <c r="G5" s="14">
        <v>4</v>
      </c>
    </row>
    <row r="6" spans="1:10" ht="14.1">
      <c r="A6" s="28" t="s">
        <v>5</v>
      </c>
      <c r="B6" s="213"/>
      <c r="C6" s="213"/>
      <c r="D6" s="213"/>
      <c r="F6" s="30" t="s">
        <v>6</v>
      </c>
      <c r="G6" s="14">
        <v>20</v>
      </c>
    </row>
    <row r="7" spans="1:10" ht="14.45" thickBot="1">
      <c r="B7" s="21"/>
      <c r="C7" s="21"/>
      <c r="D7" s="21"/>
      <c r="F7" s="30"/>
      <c r="G7" s="20"/>
    </row>
    <row r="8" spans="1:10" ht="15.95" thickBot="1">
      <c r="A8" s="91" t="s">
        <v>7</v>
      </c>
      <c r="B8" s="92"/>
      <c r="C8" s="92"/>
      <c r="D8" s="93"/>
      <c r="E8" s="93"/>
      <c r="F8" s="160"/>
      <c r="G8" s="155" t="s">
        <v>8</v>
      </c>
      <c r="H8" s="156"/>
    </row>
    <row r="9" spans="1:10" ht="14.1">
      <c r="A9" s="76" t="s">
        <v>9</v>
      </c>
      <c r="B9" s="34"/>
      <c r="C9" s="34"/>
      <c r="D9" s="34"/>
      <c r="E9" s="34"/>
      <c r="F9" s="34"/>
      <c r="G9" s="159">
        <v>3565</v>
      </c>
      <c r="H9" s="157"/>
    </row>
    <row r="10" spans="1:10" ht="14.1">
      <c r="A10" s="76" t="s">
        <v>10</v>
      </c>
      <c r="B10" s="35">
        <f>G6</f>
        <v>20</v>
      </c>
      <c r="C10" s="36" t="s">
        <v>11</v>
      </c>
      <c r="D10" s="127">
        <v>75</v>
      </c>
      <c r="E10" s="34"/>
      <c r="F10" s="34"/>
      <c r="G10" s="37">
        <f>B10*D10</f>
        <v>1500</v>
      </c>
      <c r="H10" s="157"/>
    </row>
    <row r="11" spans="1:10" ht="15.75" customHeight="1">
      <c r="A11" s="76" t="s">
        <v>12</v>
      </c>
      <c r="B11" s="35">
        <f>G6</f>
        <v>20</v>
      </c>
      <c r="C11" s="36" t="s">
        <v>11</v>
      </c>
      <c r="D11" s="127"/>
      <c r="E11" s="34"/>
      <c r="F11" s="34"/>
      <c r="G11" s="37">
        <f>B11*D11</f>
        <v>0</v>
      </c>
      <c r="H11" s="40"/>
    </row>
    <row r="12" spans="1:10" ht="12.95">
      <c r="A12" s="94"/>
      <c r="B12" s="41"/>
      <c r="C12" s="41"/>
      <c r="D12" s="42"/>
      <c r="E12" s="43"/>
      <c r="F12" s="43" t="s">
        <v>13</v>
      </c>
      <c r="G12" s="44">
        <f>SUM(G9:G11)</f>
        <v>5065</v>
      </c>
      <c r="H12" s="158"/>
    </row>
    <row r="13" spans="1:10" ht="12.95" thickBot="1">
      <c r="A13" s="95"/>
      <c r="B13" s="96"/>
      <c r="C13" s="96"/>
      <c r="D13" s="97"/>
      <c r="E13" s="97"/>
      <c r="F13" s="75"/>
      <c r="G13" s="98"/>
    </row>
    <row r="14" spans="1:10" s="45" customFormat="1" ht="20.100000000000001" customHeight="1" thickBot="1">
      <c r="A14" s="88" t="s">
        <v>14</v>
      </c>
      <c r="B14" s="89"/>
      <c r="C14" s="89"/>
      <c r="D14" s="90"/>
      <c r="E14" s="90"/>
      <c r="F14" s="155" t="s">
        <v>8</v>
      </c>
      <c r="G14" s="146" t="s">
        <v>15</v>
      </c>
    </row>
    <row r="15" spans="1:10">
      <c r="A15" s="58" t="s">
        <v>16</v>
      </c>
      <c r="B15" s="59"/>
      <c r="C15" s="59"/>
      <c r="D15" s="61"/>
      <c r="E15" s="61"/>
      <c r="F15" s="147">
        <v>1601.6</v>
      </c>
      <c r="G15" s="67">
        <f>'AUSGABEN Formular'!G3</f>
        <v>0</v>
      </c>
    </row>
    <row r="16" spans="1:10">
      <c r="A16" s="76" t="s">
        <v>17</v>
      </c>
      <c r="B16" s="48"/>
      <c r="C16" s="48"/>
      <c r="D16" s="34"/>
      <c r="E16" s="34"/>
      <c r="F16" s="22">
        <v>392.8</v>
      </c>
      <c r="G16" s="77">
        <f>'AUSGABEN Formular'!G13</f>
        <v>336.75</v>
      </c>
    </row>
    <row r="17" spans="1:7">
      <c r="A17" s="76" t="s">
        <v>18</v>
      </c>
      <c r="B17" s="48"/>
      <c r="C17" s="48"/>
      <c r="D17" s="34"/>
      <c r="E17" s="34"/>
      <c r="F17" s="22">
        <v>1000</v>
      </c>
      <c r="G17" s="77">
        <f>'AUSGABEN Formular'!G24</f>
        <v>808.9</v>
      </c>
    </row>
    <row r="18" spans="1:7">
      <c r="A18" s="76" t="s">
        <v>19</v>
      </c>
      <c r="B18" s="48"/>
      <c r="C18" s="48"/>
      <c r="D18" s="34"/>
      <c r="E18" s="34"/>
      <c r="F18" s="22">
        <v>233.2</v>
      </c>
      <c r="G18" s="77">
        <f>'AUSGABEN Formular'!G40</f>
        <v>281</v>
      </c>
    </row>
    <row r="19" spans="1:7">
      <c r="A19" s="76" t="s">
        <v>20</v>
      </c>
      <c r="B19" s="48"/>
      <c r="C19" s="48"/>
      <c r="D19" s="34"/>
      <c r="E19" s="34"/>
      <c r="F19" s="22">
        <v>693</v>
      </c>
      <c r="G19" s="77">
        <f>'AUSGABEN Formular'!G49</f>
        <v>643.6</v>
      </c>
    </row>
    <row r="20" spans="1:7">
      <c r="A20" s="76" t="s">
        <v>21</v>
      </c>
      <c r="B20" s="48"/>
      <c r="C20" s="48"/>
      <c r="D20" s="34"/>
      <c r="E20" s="34"/>
      <c r="F20" s="22">
        <v>600</v>
      </c>
      <c r="G20" s="77">
        <f>'AUSGABEN Formular'!G58</f>
        <v>600</v>
      </c>
    </row>
    <row r="21" spans="1:7">
      <c r="A21" s="76" t="s">
        <v>22</v>
      </c>
      <c r="B21" s="48"/>
      <c r="C21" s="48"/>
      <c r="D21" s="34"/>
      <c r="E21" s="34"/>
      <c r="F21" s="22"/>
      <c r="G21" s="77">
        <f>'AUSGABEN Formular'!G67</f>
        <v>0</v>
      </c>
    </row>
    <row r="22" spans="1:7">
      <c r="A22" s="76" t="s">
        <v>23</v>
      </c>
      <c r="B22" s="48"/>
      <c r="C22" s="48"/>
      <c r="D22" s="34"/>
      <c r="E22" s="34"/>
      <c r="F22" s="22">
        <v>544.4</v>
      </c>
      <c r="G22" s="77">
        <f>'AUSGABEN Formular'!G76</f>
        <v>227</v>
      </c>
    </row>
    <row r="23" spans="1:7" ht="6" customHeight="1">
      <c r="A23" s="78"/>
      <c r="B23" s="38"/>
      <c r="C23" s="38"/>
      <c r="D23" s="39"/>
      <c r="E23" s="39"/>
      <c r="F23" s="23"/>
      <c r="G23" s="79"/>
    </row>
    <row r="24" spans="1:7" ht="12.95">
      <c r="A24" s="80"/>
      <c r="B24" s="41"/>
      <c r="C24" s="41"/>
      <c r="D24" s="42"/>
      <c r="E24" s="43" t="s">
        <v>24</v>
      </c>
      <c r="F24" s="148">
        <f>SUM(F15:F23)</f>
        <v>5064.9999999999991</v>
      </c>
      <c r="G24" s="149">
        <f>SUM(G15:G23)</f>
        <v>2897.25</v>
      </c>
    </row>
    <row r="25" spans="1:7">
      <c r="A25" s="81"/>
      <c r="B25" s="51"/>
      <c r="C25" s="51"/>
      <c r="D25" s="40"/>
      <c r="E25" s="40"/>
      <c r="F25" s="145"/>
      <c r="G25" s="145"/>
    </row>
    <row r="26" spans="1:7" s="45" customFormat="1" ht="20.100000000000001" customHeight="1">
      <c r="A26" s="82" t="s">
        <v>25</v>
      </c>
      <c r="B26" s="31"/>
      <c r="C26" s="31"/>
      <c r="D26" s="32"/>
      <c r="E26" s="32"/>
      <c r="F26" s="150"/>
      <c r="G26" s="151" t="s">
        <v>15</v>
      </c>
    </row>
    <row r="27" spans="1:7">
      <c r="A27" s="83" t="s">
        <v>26</v>
      </c>
      <c r="B27" s="49"/>
      <c r="C27" s="48"/>
      <c r="D27" s="34"/>
      <c r="E27" s="34"/>
      <c r="F27" s="203"/>
      <c r="G27" s="84">
        <f>G24</f>
        <v>2897.25</v>
      </c>
    </row>
    <row r="28" spans="1:7">
      <c r="A28" s="83" t="s">
        <v>27</v>
      </c>
      <c r="B28" s="46">
        <f>$G$6</f>
        <v>20</v>
      </c>
      <c r="C28" s="46" t="s">
        <v>28</v>
      </c>
      <c r="D28" s="100">
        <f>D10</f>
        <v>75</v>
      </c>
      <c r="E28" s="46"/>
      <c r="F28" s="204"/>
      <c r="G28" s="85">
        <f>B28*D28</f>
        <v>1500</v>
      </c>
    </row>
    <row r="29" spans="1:7">
      <c r="A29" s="83" t="s">
        <v>29</v>
      </c>
      <c r="B29" s="51">
        <f>G6</f>
        <v>20</v>
      </c>
      <c r="C29" s="51" t="s">
        <v>28</v>
      </c>
      <c r="D29" s="128">
        <f>D11</f>
        <v>0</v>
      </c>
      <c r="E29" s="99"/>
      <c r="F29" s="204"/>
      <c r="G29" s="85">
        <f>B29*D29</f>
        <v>0</v>
      </c>
    </row>
    <row r="30" spans="1:7" ht="12.95">
      <c r="A30" s="83" t="s">
        <v>30</v>
      </c>
      <c r="B30" s="214" t="str">
        <f>IF(G30&gt;G9,"Kredit überschritten"," ")</f>
        <v xml:space="preserve"> </v>
      </c>
      <c r="C30" s="214" t="b">
        <f>IF(H30&gt;H9,"Kredit überschritten",IF(H30&lt;H9,""))</f>
        <v>0</v>
      </c>
      <c r="D30" s="214" t="b">
        <f>IF(I30&gt;I9,"Kredit überschritten",IF(I30&lt;I9,""))</f>
        <v>0</v>
      </c>
      <c r="E30" s="102"/>
      <c r="F30" s="204"/>
      <c r="G30" s="103">
        <f>G27-G28-G29</f>
        <v>1397.25</v>
      </c>
    </row>
    <row r="31" spans="1:7">
      <c r="A31" s="83" t="s">
        <v>31</v>
      </c>
      <c r="B31" s="121"/>
      <c r="C31" s="47"/>
      <c r="D31" s="47"/>
      <c r="E31" s="47"/>
      <c r="F31" s="204"/>
      <c r="G31" s="103">
        <f>'AUSGABEN Formular'!G85</f>
        <v>1502</v>
      </c>
    </row>
    <row r="32" spans="1:7">
      <c r="A32" s="83" t="s">
        <v>32</v>
      </c>
      <c r="B32" s="121"/>
      <c r="C32" s="47"/>
      <c r="D32" s="47"/>
      <c r="E32" s="47"/>
      <c r="F32" s="205"/>
      <c r="G32" s="87"/>
    </row>
    <row r="33" spans="1:7" ht="6" customHeight="1">
      <c r="A33" s="78"/>
      <c r="B33" s="51"/>
      <c r="C33" s="51"/>
      <c r="D33" s="40"/>
      <c r="E33" s="40"/>
      <c r="F33" s="23"/>
      <c r="G33" s="79"/>
    </row>
    <row r="34" spans="1:7" s="45" customFormat="1" ht="12.75" customHeight="1">
      <c r="A34" s="123"/>
      <c r="B34" s="52"/>
      <c r="C34" s="52"/>
      <c r="D34" s="53"/>
      <c r="E34" s="54" t="str">
        <f>IF(G34&lt;0,"Rückzahlung an Schulgemeinde",IF(G34=0,"Abrechnung ausgeglichen","Guthaben für Lehrkraft"))</f>
        <v>Rückzahlung an Schulgemeinde</v>
      </c>
      <c r="F34" s="152"/>
      <c r="G34" s="153">
        <f>G27-G28-G29-G31-G32</f>
        <v>-104.75</v>
      </c>
    </row>
    <row r="35" spans="1:7" s="45" customFormat="1" ht="14.25" customHeight="1">
      <c r="A35" s="81"/>
      <c r="B35" s="51"/>
      <c r="C35" s="51"/>
      <c r="D35" s="40"/>
      <c r="E35" s="40"/>
      <c r="F35" s="145"/>
      <c r="G35" s="145"/>
    </row>
    <row r="36" spans="1:7" s="45" customFormat="1" ht="20.100000000000001" customHeight="1" thickBot="1">
      <c r="A36" s="86" t="s">
        <v>33</v>
      </c>
      <c r="B36" s="55"/>
      <c r="C36" s="56"/>
      <c r="D36" s="57"/>
      <c r="E36" s="57"/>
      <c r="F36" s="146" t="s">
        <v>8</v>
      </c>
      <c r="G36" s="154" t="s">
        <v>15</v>
      </c>
    </row>
    <row r="37" spans="1:7" s="45" customFormat="1" ht="12.75" customHeight="1">
      <c r="A37" s="58" t="s">
        <v>34</v>
      </c>
      <c r="B37" s="59"/>
      <c r="C37" s="59"/>
      <c r="D37" s="60"/>
      <c r="E37" s="200"/>
      <c r="F37" s="101">
        <f>G9</f>
        <v>3565</v>
      </c>
      <c r="G37" s="69">
        <f>G30</f>
        <v>1397.25</v>
      </c>
    </row>
    <row r="38" spans="1:7" s="45" customFormat="1" ht="12.75" customHeight="1">
      <c r="A38" s="73" t="s">
        <v>35</v>
      </c>
      <c r="B38" s="50"/>
      <c r="C38" s="33"/>
      <c r="D38" s="24"/>
      <c r="E38" s="217" t="s">
        <v>36</v>
      </c>
      <c r="F38" s="206"/>
      <c r="G38" s="119"/>
    </row>
    <row r="39" spans="1:7" s="45" customFormat="1" ht="12.75" customHeight="1">
      <c r="A39" s="73" t="s">
        <v>37</v>
      </c>
      <c r="B39" s="50"/>
      <c r="C39" s="33"/>
      <c r="D39" s="24"/>
      <c r="E39" s="217"/>
      <c r="F39" s="207"/>
      <c r="G39" s="119"/>
    </row>
    <row r="40" spans="1:7" s="45" customFormat="1" ht="12.75" customHeight="1">
      <c r="A40" s="73" t="s">
        <v>38</v>
      </c>
      <c r="B40" s="50"/>
      <c r="C40" s="33"/>
      <c r="D40" s="24"/>
      <c r="E40" s="201"/>
      <c r="F40" s="208"/>
      <c r="G40" s="25"/>
    </row>
    <row r="41" spans="1:7" s="45" customFormat="1" ht="12.75" customHeight="1" thickBot="1">
      <c r="A41" s="62" t="s">
        <v>39</v>
      </c>
      <c r="B41" s="63"/>
      <c r="C41" s="63"/>
      <c r="D41" s="64"/>
      <c r="E41" s="113"/>
      <c r="F41" s="112"/>
      <c r="G41" s="65">
        <f>SUM(G38:G40)</f>
        <v>0</v>
      </c>
    </row>
    <row r="42" spans="1:7" s="45" customFormat="1" ht="12.75" customHeight="1">
      <c r="A42" s="66" t="s">
        <v>40</v>
      </c>
      <c r="B42" s="61"/>
      <c r="C42" s="61"/>
      <c r="D42" s="61"/>
      <c r="E42" s="216" t="s">
        <v>41</v>
      </c>
      <c r="F42" s="209"/>
      <c r="G42" s="67">
        <f>G41</f>
        <v>0</v>
      </c>
    </row>
    <row r="43" spans="1:7" s="45" customFormat="1" ht="12.75" customHeight="1">
      <c r="A43" s="68" t="s">
        <v>42</v>
      </c>
      <c r="B43" s="120"/>
      <c r="C43" s="47"/>
      <c r="D43" s="47"/>
      <c r="E43" s="217"/>
      <c r="F43" s="210"/>
      <c r="G43" s="117">
        <f>G28</f>
        <v>1500</v>
      </c>
    </row>
    <row r="44" spans="1:7" s="45" customFormat="1" ht="12.75" customHeight="1">
      <c r="A44" s="70" t="s">
        <v>43</v>
      </c>
      <c r="B44" s="47"/>
      <c r="C44" s="47"/>
      <c r="D44" s="47"/>
      <c r="E44" s="217"/>
      <c r="F44" s="210"/>
      <c r="G44" s="69">
        <f>G24</f>
        <v>2897.25</v>
      </c>
    </row>
    <row r="45" spans="1:7" s="45" customFormat="1" ht="12.75" customHeight="1">
      <c r="A45" s="71" t="s">
        <v>44</v>
      </c>
      <c r="B45" s="120"/>
      <c r="C45" s="46"/>
      <c r="D45" s="72"/>
      <c r="E45" s="217"/>
      <c r="F45" s="210"/>
      <c r="G45" s="117">
        <f>G44-G39-G40-G29</f>
        <v>2897.25</v>
      </c>
    </row>
    <row r="46" spans="1:7" s="45" customFormat="1" ht="12.75" customHeight="1">
      <c r="A46" s="73" t="s">
        <v>37</v>
      </c>
      <c r="B46" s="120"/>
      <c r="C46" s="33"/>
      <c r="D46" s="24"/>
      <c r="E46" s="217"/>
      <c r="F46" s="210"/>
      <c r="G46" s="117">
        <f>G39</f>
        <v>0</v>
      </c>
    </row>
    <row r="47" spans="1:7" s="45" customFormat="1" ht="12.75" customHeight="1">
      <c r="A47" s="73" t="s">
        <v>38</v>
      </c>
      <c r="B47" s="120"/>
      <c r="C47" s="33"/>
      <c r="D47" s="24"/>
      <c r="E47" s="217"/>
      <c r="F47" s="210"/>
      <c r="G47" s="118">
        <f>G40</f>
        <v>0</v>
      </c>
    </row>
    <row r="48" spans="1:7" s="45" customFormat="1" ht="12.75" customHeight="1">
      <c r="A48" s="108" t="s">
        <v>45</v>
      </c>
      <c r="B48" s="109"/>
      <c r="C48" s="110"/>
      <c r="D48" s="114"/>
      <c r="E48" s="227"/>
      <c r="F48" s="211"/>
      <c r="G48" s="111">
        <f>G29</f>
        <v>0</v>
      </c>
    </row>
    <row r="49" spans="1:7" ht="13.5" thickBot="1">
      <c r="A49" s="104" t="s">
        <v>43</v>
      </c>
      <c r="B49" s="105"/>
      <c r="C49" s="106"/>
      <c r="D49" s="107"/>
      <c r="E49" s="116"/>
      <c r="F49" s="115"/>
      <c r="G49" s="74">
        <f>SUM(G45:G48)</f>
        <v>2897.25</v>
      </c>
    </row>
    <row r="50" spans="1:7" ht="12.95">
      <c r="A50" s="161"/>
      <c r="B50" s="161"/>
      <c r="C50" s="161"/>
      <c r="D50" s="161"/>
      <c r="E50" s="161"/>
      <c r="F50" s="161"/>
      <c r="G50" s="161"/>
    </row>
    <row r="51" spans="1:7" ht="19.5" customHeight="1">
      <c r="A51" s="11" t="s">
        <v>46</v>
      </c>
      <c r="B51" s="171"/>
      <c r="C51" s="171"/>
      <c r="D51" s="222"/>
      <c r="E51" s="223"/>
      <c r="F51" s="223"/>
      <c r="G51" s="224"/>
    </row>
    <row r="52" spans="1:7" ht="12" customHeight="1">
      <c r="A52" s="27"/>
      <c r="B52" s="27"/>
      <c r="C52" s="27"/>
      <c r="D52" s="225" t="s">
        <v>47</v>
      </c>
      <c r="E52" s="226"/>
      <c r="F52" s="225" t="s">
        <v>48</v>
      </c>
      <c r="G52" s="226"/>
    </row>
    <row r="53" spans="1:7" ht="24" customHeight="1">
      <c r="A53" s="172" t="s">
        <v>49</v>
      </c>
      <c r="B53" s="171"/>
      <c r="C53" s="171"/>
      <c r="D53" s="218"/>
      <c r="E53" s="219"/>
      <c r="F53" s="220"/>
      <c r="G53" s="221"/>
    </row>
    <row r="54" spans="1:7" ht="15.95">
      <c r="A54" s="27"/>
      <c r="B54" s="171"/>
      <c r="C54" s="171"/>
      <c r="D54" s="166" t="s">
        <v>50</v>
      </c>
      <c r="E54" s="167" t="s">
        <v>51</v>
      </c>
      <c r="F54" s="168" t="s">
        <v>52</v>
      </c>
      <c r="G54" s="167" t="s">
        <v>53</v>
      </c>
    </row>
    <row r="55" spans="1:7" ht="12.95">
      <c r="A55" s="171"/>
      <c r="B55" s="171"/>
      <c r="C55" s="171"/>
      <c r="D55" s="169"/>
      <c r="E55" s="169"/>
      <c r="F55" s="169"/>
      <c r="G55" s="169"/>
    </row>
    <row r="56" spans="1:7" ht="12.95">
      <c r="A56" s="27"/>
      <c r="B56" s="171"/>
      <c r="C56" s="171"/>
      <c r="D56" s="170"/>
      <c r="E56" s="170"/>
      <c r="F56" s="170"/>
      <c r="G56" s="170"/>
    </row>
    <row r="57" spans="1:7" ht="41.25" customHeight="1">
      <c r="A57" s="202" t="s">
        <v>54</v>
      </c>
      <c r="B57" s="202"/>
      <c r="C57" s="202"/>
      <c r="D57" s="202"/>
      <c r="E57" s="202"/>
      <c r="F57" s="202"/>
      <c r="G57" s="202"/>
    </row>
    <row r="58" spans="1:7">
      <c r="A58" s="27"/>
      <c r="B58" s="27"/>
      <c r="C58" s="27"/>
      <c r="D58" s="27"/>
      <c r="E58" s="27"/>
      <c r="F58" s="27"/>
      <c r="G58" s="27"/>
    </row>
    <row r="59" spans="1:7">
      <c r="A59" s="27"/>
      <c r="B59" s="27"/>
      <c r="C59" s="27"/>
      <c r="D59" s="27"/>
      <c r="E59" s="27"/>
      <c r="F59" s="27"/>
      <c r="G59" s="27"/>
    </row>
    <row r="60" spans="1:7">
      <c r="A60" s="27"/>
      <c r="B60" s="27"/>
      <c r="C60" s="27"/>
      <c r="D60" s="27"/>
      <c r="E60" s="27"/>
      <c r="F60" s="27"/>
      <c r="G60" s="27"/>
    </row>
    <row r="61" spans="1:7">
      <c r="A61" s="27"/>
      <c r="B61" s="27"/>
      <c r="C61" s="27"/>
      <c r="D61" s="27"/>
      <c r="E61" s="27"/>
      <c r="F61" s="27"/>
      <c r="G61" s="27"/>
    </row>
    <row r="62" spans="1:7">
      <c r="A62" s="27"/>
      <c r="B62" s="27"/>
      <c r="C62" s="27"/>
      <c r="D62" s="27"/>
      <c r="E62" s="27"/>
      <c r="F62" s="27"/>
      <c r="G62" s="27"/>
    </row>
    <row r="63" spans="1:7">
      <c r="A63" s="27"/>
      <c r="B63" s="27"/>
      <c r="C63" s="27"/>
      <c r="D63" s="27"/>
      <c r="E63" s="27"/>
      <c r="F63" s="27"/>
      <c r="G63" s="27"/>
    </row>
    <row r="64" spans="1:7">
      <c r="A64" s="27"/>
      <c r="B64" s="27"/>
      <c r="C64" s="27"/>
    </row>
  </sheetData>
  <mergeCells count="18">
    <mergeCell ref="F3:G3"/>
    <mergeCell ref="E42:E45"/>
    <mergeCell ref="E38:E39"/>
    <mergeCell ref="D53:E53"/>
    <mergeCell ref="F53:G53"/>
    <mergeCell ref="D51:G51"/>
    <mergeCell ref="D52:E52"/>
    <mergeCell ref="F52:G52"/>
    <mergeCell ref="B3:D3"/>
    <mergeCell ref="E46:E48"/>
    <mergeCell ref="A57:G57"/>
    <mergeCell ref="F27:F32"/>
    <mergeCell ref="F38:F40"/>
    <mergeCell ref="F42:F48"/>
    <mergeCell ref="B4:D4"/>
    <mergeCell ref="B5:D5"/>
    <mergeCell ref="B6:D6"/>
    <mergeCell ref="B30:D30"/>
  </mergeCells>
  <phoneticPr fontId="17" type="noConversion"/>
  <conditionalFormatting sqref="G30:G31">
    <cfRule type="cellIs" dxfId="0" priority="1" stopIfTrue="1" operator="greaterThan">
      <formula>$G$9</formula>
    </cfRule>
  </conditionalFormatting>
  <printOptions horizontalCentered="1"/>
  <pageMargins left="0.59055118110236227" right="0.39370078740157483" top="0.78740157480314965" bottom="0.39370078740157483" header="0.51181102362204722" footer="0.51181102362204722"/>
  <pageSetup paperSize="9" scale="93" orientation="portrait" r:id="rId1"/>
  <headerFooter alignWithMargins="0">
    <oddHeader>&amp;R&amp;"Century Gothic,Standard"Schulgemeinde Wattwil</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4" r:id="rId4" name="Drop Down 2">
              <controlPr defaultSize="0" print="0" autoLine="0" autoPict="0">
                <anchor moveWithCells="1">
                  <from>
                    <xdr:col>0</xdr:col>
                    <xdr:colOff>0</xdr:colOff>
                    <xdr:row>1</xdr:row>
                    <xdr:rowOff>57150</xdr:rowOff>
                  </from>
                  <to>
                    <xdr:col>0</xdr:col>
                    <xdr:colOff>1346200</xdr:colOff>
                    <xdr:row>1</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94"/>
  <sheetViews>
    <sheetView showGridLines="0" tabSelected="1" topLeftCell="A73" zoomScale="145" zoomScaleNormal="145" workbookViewId="0">
      <selection activeCell="C89" sqref="C89"/>
    </sheetView>
  </sheetViews>
  <sheetFormatPr defaultColWidth="11.42578125" defaultRowHeight="12.6"/>
  <cols>
    <col min="1" max="1" width="13.5703125" customWidth="1"/>
    <col min="2" max="2" width="10.140625" customWidth="1"/>
    <col min="3" max="3" width="10.85546875" customWidth="1"/>
    <col min="4" max="4" width="11" customWidth="1"/>
    <col min="6" max="6" width="11.140625" customWidth="1"/>
    <col min="7" max="7" width="12.5703125" customWidth="1"/>
  </cols>
  <sheetData>
    <row r="1" spans="1:8" ht="21.75" customHeight="1">
      <c r="A1" s="15" t="s">
        <v>55</v>
      </c>
      <c r="B1" s="9"/>
      <c r="C1" s="16"/>
      <c r="D1" s="17"/>
      <c r="E1" s="18"/>
      <c r="F1" s="19"/>
      <c r="G1" s="173"/>
    </row>
    <row r="2" spans="1:8" ht="6.75" customHeight="1"/>
    <row r="3" spans="1:8" ht="15.6">
      <c r="A3" s="196" t="s">
        <v>16</v>
      </c>
      <c r="B3" s="197"/>
      <c r="C3" s="197"/>
      <c r="D3" s="197"/>
      <c r="E3" s="197"/>
      <c r="F3" s="198" t="s">
        <v>56</v>
      </c>
      <c r="G3" s="13">
        <f>SUM(G7:G11)</f>
        <v>0</v>
      </c>
      <c r="H3" s="1"/>
    </row>
    <row r="4" spans="1:8" ht="12.75" customHeight="1">
      <c r="A4" s="2" t="s">
        <v>57</v>
      </c>
      <c r="B4" s="178" t="s">
        <v>58</v>
      </c>
      <c r="C4" s="175">
        <v>20</v>
      </c>
      <c r="E4" s="184" t="s">
        <v>59</v>
      </c>
      <c r="F4" s="8" t="s">
        <v>60</v>
      </c>
      <c r="G4" s="5" t="s">
        <v>48</v>
      </c>
    </row>
    <row r="5" spans="1:8" ht="12.75" customHeight="1">
      <c r="A5" s="2"/>
      <c r="B5" s="178" t="s">
        <v>61</v>
      </c>
      <c r="C5" s="175">
        <v>4</v>
      </c>
      <c r="G5" s="177"/>
    </row>
    <row r="6" spans="1:8" ht="12.75" customHeight="1">
      <c r="A6" s="7"/>
      <c r="B6" s="178" t="s">
        <v>62</v>
      </c>
      <c r="C6" s="175">
        <v>5</v>
      </c>
      <c r="D6" s="180"/>
      <c r="E6" s="180"/>
      <c r="F6" s="180"/>
      <c r="G6" s="181"/>
    </row>
    <row r="7" spans="1:8">
      <c r="A7" s="183" t="s">
        <v>63</v>
      </c>
      <c r="B7" s="182" t="s">
        <v>64</v>
      </c>
      <c r="C7" s="179"/>
      <c r="D7" s="130"/>
      <c r="E7" s="191"/>
      <c r="F7" s="192"/>
      <c r="G7" s="143"/>
    </row>
    <row r="8" spans="1:8">
      <c r="A8" s="2"/>
      <c r="B8" s="174"/>
      <c r="C8" s="164"/>
      <c r="D8" s="164"/>
      <c r="E8" s="163"/>
      <c r="F8" s="193"/>
      <c r="G8" s="176"/>
    </row>
    <row r="9" spans="1:8">
      <c r="A9" s="183" t="s">
        <v>65</v>
      </c>
      <c r="B9" s="138"/>
      <c r="C9" s="130"/>
      <c r="D9" s="130"/>
      <c r="E9" s="138"/>
      <c r="F9" s="192"/>
      <c r="G9" s="143"/>
    </row>
    <row r="10" spans="1:8">
      <c r="A10" s="185" t="s">
        <v>66</v>
      </c>
      <c r="B10" s="174"/>
      <c r="C10" s="164"/>
      <c r="D10" s="164"/>
      <c r="E10" s="163"/>
      <c r="F10" s="193"/>
      <c r="G10" s="176"/>
    </row>
    <row r="11" spans="1:8">
      <c r="A11" s="185" t="s">
        <v>67</v>
      </c>
      <c r="B11" s="141"/>
      <c r="C11" s="134"/>
      <c r="D11" s="134"/>
      <c r="E11" s="142"/>
      <c r="F11" s="194"/>
      <c r="G11" s="135"/>
    </row>
    <row r="12" spans="1:8" ht="6" customHeight="1">
      <c r="A12" s="179"/>
    </row>
    <row r="13" spans="1:8" ht="15.6">
      <c r="A13" s="196" t="s">
        <v>17</v>
      </c>
      <c r="B13" s="197"/>
      <c r="C13" s="197"/>
      <c r="D13" s="197" t="s">
        <v>68</v>
      </c>
      <c r="E13" s="197"/>
      <c r="F13" s="198" t="s">
        <v>56</v>
      </c>
      <c r="G13" s="13">
        <f>SUM(G15:G22)</f>
        <v>336.75</v>
      </c>
    </row>
    <row r="14" spans="1:8">
      <c r="A14" s="6" t="s">
        <v>59</v>
      </c>
      <c r="B14" s="4" t="s">
        <v>69</v>
      </c>
      <c r="C14" s="4"/>
      <c r="D14" s="4"/>
      <c r="E14" s="4"/>
      <c r="F14" s="126" t="s">
        <v>60</v>
      </c>
      <c r="G14" s="5" t="s">
        <v>48</v>
      </c>
    </row>
    <row r="15" spans="1:8">
      <c r="A15" s="137"/>
      <c r="B15" s="138" t="s">
        <v>70</v>
      </c>
      <c r="C15" s="130"/>
      <c r="D15" s="130">
        <v>185.5</v>
      </c>
      <c r="E15" s="179">
        <v>0.5</v>
      </c>
      <c r="F15" s="190">
        <v>26</v>
      </c>
      <c r="G15" s="3">
        <f>E15*D15</f>
        <v>92.75</v>
      </c>
    </row>
    <row r="16" spans="1:8">
      <c r="A16" s="139"/>
      <c r="B16" s="140" t="s">
        <v>71</v>
      </c>
      <c r="C16" s="132"/>
      <c r="D16" s="132"/>
      <c r="E16" s="132"/>
      <c r="F16" s="188">
        <v>2</v>
      </c>
      <c r="G16" s="133">
        <v>122</v>
      </c>
    </row>
    <row r="17" spans="1:7">
      <c r="A17" s="139"/>
      <c r="B17" s="140" t="s">
        <v>71</v>
      </c>
      <c r="C17" s="132"/>
      <c r="D17" s="132"/>
      <c r="E17" s="132"/>
      <c r="F17" s="188">
        <v>3</v>
      </c>
      <c r="G17" s="133">
        <v>122</v>
      </c>
    </row>
    <row r="18" spans="1:7">
      <c r="A18" s="139"/>
      <c r="B18" s="140"/>
      <c r="C18" s="132"/>
      <c r="D18" s="132"/>
      <c r="E18" s="132"/>
      <c r="F18" s="188"/>
      <c r="G18" s="133"/>
    </row>
    <row r="19" spans="1:7">
      <c r="A19" s="139"/>
      <c r="B19" s="140"/>
      <c r="C19" s="132"/>
      <c r="D19" s="132"/>
      <c r="E19" s="132"/>
      <c r="F19" s="188"/>
      <c r="G19" s="133"/>
    </row>
    <row r="20" spans="1:7">
      <c r="A20" s="139"/>
      <c r="B20" s="140"/>
      <c r="C20" s="132"/>
      <c r="D20" s="132"/>
      <c r="E20" s="132"/>
      <c r="F20" s="188"/>
      <c r="G20" s="133"/>
    </row>
    <row r="21" spans="1:7">
      <c r="A21" s="139"/>
      <c r="B21" s="140"/>
      <c r="C21" s="132"/>
      <c r="D21" s="132"/>
      <c r="E21" s="132"/>
      <c r="F21" s="188"/>
      <c r="G21" s="133"/>
    </row>
    <row r="22" spans="1:7">
      <c r="A22" s="141"/>
      <c r="B22" s="142"/>
      <c r="C22" s="134"/>
      <c r="D22" s="134"/>
      <c r="E22" s="134"/>
      <c r="F22" s="189"/>
      <c r="G22" s="135"/>
    </row>
    <row r="23" spans="1:7" ht="6" customHeight="1"/>
    <row r="24" spans="1:7" ht="15.6">
      <c r="A24" s="196" t="s">
        <v>18</v>
      </c>
      <c r="B24" s="197"/>
      <c r="C24" s="197"/>
      <c r="D24" s="197"/>
      <c r="E24" s="197"/>
      <c r="F24" s="198" t="s">
        <v>56</v>
      </c>
      <c r="G24" s="13">
        <f>SUM(G26:G38)</f>
        <v>808.9</v>
      </c>
    </row>
    <row r="25" spans="1:7">
      <c r="A25" s="6" t="s">
        <v>59</v>
      </c>
      <c r="B25" s="4" t="s">
        <v>69</v>
      </c>
      <c r="C25" s="4"/>
      <c r="D25" s="4"/>
      <c r="E25" s="4"/>
      <c r="F25" s="126" t="s">
        <v>60</v>
      </c>
      <c r="G25" s="5" t="s">
        <v>48</v>
      </c>
    </row>
    <row r="26" spans="1:7">
      <c r="A26" s="137"/>
      <c r="B26" s="138" t="s">
        <v>18</v>
      </c>
      <c r="C26" s="130"/>
      <c r="D26" s="130"/>
      <c r="E26" s="130"/>
      <c r="F26" s="186">
        <v>9</v>
      </c>
      <c r="G26" s="131">
        <v>622.25</v>
      </c>
    </row>
    <row r="27" spans="1:7">
      <c r="A27" s="162"/>
      <c r="B27" s="163" t="s">
        <v>72</v>
      </c>
      <c r="C27" s="164"/>
      <c r="D27" s="164"/>
      <c r="E27" s="164"/>
      <c r="F27" s="187">
        <v>11</v>
      </c>
      <c r="G27" s="165">
        <v>8.6</v>
      </c>
    </row>
    <row r="28" spans="1:7">
      <c r="A28" s="162"/>
      <c r="B28" s="163" t="s">
        <v>18</v>
      </c>
      <c r="C28" s="164"/>
      <c r="D28" s="164"/>
      <c r="E28" s="164"/>
      <c r="F28" s="187">
        <v>12</v>
      </c>
      <c r="G28" s="165">
        <v>11.9</v>
      </c>
    </row>
    <row r="29" spans="1:7">
      <c r="A29" s="162"/>
      <c r="B29" s="163" t="s">
        <v>18</v>
      </c>
      <c r="C29" s="164"/>
      <c r="D29" s="164"/>
      <c r="E29" s="164"/>
      <c r="F29" s="187">
        <v>13</v>
      </c>
      <c r="G29" s="165">
        <v>15.85</v>
      </c>
    </row>
    <row r="30" spans="1:7">
      <c r="A30" s="162"/>
      <c r="B30" s="163" t="s">
        <v>73</v>
      </c>
      <c r="C30" s="164"/>
      <c r="D30" s="164"/>
      <c r="E30" s="164"/>
      <c r="F30" s="187">
        <v>16</v>
      </c>
      <c r="G30" s="165">
        <v>58.8</v>
      </c>
    </row>
    <row r="31" spans="1:7">
      <c r="A31" s="162"/>
      <c r="B31" s="163" t="s">
        <v>18</v>
      </c>
      <c r="C31" s="164"/>
      <c r="D31" s="164"/>
      <c r="E31" s="164"/>
      <c r="F31" s="187">
        <v>21</v>
      </c>
      <c r="G31" s="165">
        <v>21</v>
      </c>
    </row>
    <row r="32" spans="1:7">
      <c r="A32" s="162"/>
      <c r="B32" s="163" t="s">
        <v>72</v>
      </c>
      <c r="C32" s="164"/>
      <c r="D32" s="164"/>
      <c r="E32" s="164"/>
      <c r="F32" s="187">
        <v>22</v>
      </c>
      <c r="G32" s="165">
        <v>70.5</v>
      </c>
    </row>
    <row r="33" spans="1:7">
      <c r="A33" s="162"/>
      <c r="B33" s="163"/>
      <c r="C33" s="164"/>
      <c r="D33" s="164"/>
      <c r="E33" s="164"/>
      <c r="F33" s="187"/>
      <c r="G33" s="165"/>
    </row>
    <row r="34" spans="1:7">
      <c r="A34" s="162"/>
      <c r="B34" s="163"/>
      <c r="C34" s="164"/>
      <c r="D34" s="164"/>
      <c r="E34" s="164"/>
      <c r="F34" s="187"/>
      <c r="G34" s="165"/>
    </row>
    <row r="35" spans="1:7">
      <c r="A35" s="139"/>
      <c r="B35" s="140"/>
      <c r="C35" s="132"/>
      <c r="D35" s="132"/>
      <c r="E35" s="132"/>
      <c r="F35" s="188"/>
      <c r="G35" s="133"/>
    </row>
    <row r="36" spans="1:7">
      <c r="A36" s="139"/>
      <c r="B36" s="140"/>
      <c r="C36" s="132"/>
      <c r="D36" s="132"/>
      <c r="E36" s="132"/>
      <c r="F36" s="188"/>
      <c r="G36" s="133"/>
    </row>
    <row r="37" spans="1:7">
      <c r="A37" s="139"/>
      <c r="B37" s="140"/>
      <c r="C37" s="132"/>
      <c r="D37" s="132"/>
      <c r="E37" s="132"/>
      <c r="F37" s="188"/>
      <c r="G37" s="133"/>
    </row>
    <row r="38" spans="1:7">
      <c r="A38" s="141"/>
      <c r="B38" s="142"/>
      <c r="C38" s="134"/>
      <c r="D38" s="134"/>
      <c r="E38" s="134"/>
      <c r="F38" s="189"/>
      <c r="G38" s="135"/>
    </row>
    <row r="39" spans="1:7" ht="6" customHeight="1"/>
    <row r="40" spans="1:7" ht="15.6">
      <c r="A40" s="196" t="s">
        <v>19</v>
      </c>
      <c r="B40" s="197"/>
      <c r="C40" s="197"/>
      <c r="D40" s="197"/>
      <c r="E40" s="197"/>
      <c r="F40" s="198" t="s">
        <v>56</v>
      </c>
      <c r="G40" s="13">
        <f>SUM(G42:G47)</f>
        <v>281</v>
      </c>
    </row>
    <row r="41" spans="1:7">
      <c r="A41" s="6" t="s">
        <v>59</v>
      </c>
      <c r="B41" s="4" t="s">
        <v>69</v>
      </c>
      <c r="C41" s="4"/>
      <c r="D41" s="4"/>
      <c r="E41" s="4"/>
      <c r="F41" s="126" t="s">
        <v>60</v>
      </c>
      <c r="G41" s="5" t="s">
        <v>48</v>
      </c>
    </row>
    <row r="42" spans="1:7">
      <c r="A42" s="137"/>
      <c r="B42" s="138" t="s">
        <v>71</v>
      </c>
      <c r="C42" s="130"/>
      <c r="D42" s="130"/>
      <c r="E42" s="130"/>
      <c r="F42" s="186">
        <v>4</v>
      </c>
      <c r="G42" s="131">
        <v>110</v>
      </c>
    </row>
    <row r="43" spans="1:7">
      <c r="A43" s="162"/>
      <c r="B43" s="163" t="s">
        <v>74</v>
      </c>
      <c r="C43" s="164"/>
      <c r="D43" s="164"/>
      <c r="E43" s="164"/>
      <c r="F43" s="187">
        <v>14</v>
      </c>
      <c r="G43" s="165">
        <v>153</v>
      </c>
    </row>
    <row r="44" spans="1:7">
      <c r="A44" s="162"/>
      <c r="B44" s="163" t="s">
        <v>75</v>
      </c>
      <c r="C44" s="164"/>
      <c r="D44" s="164"/>
      <c r="E44" s="164"/>
      <c r="F44" s="187">
        <v>15</v>
      </c>
      <c r="G44" s="165">
        <v>18</v>
      </c>
    </row>
    <row r="45" spans="1:7">
      <c r="A45" s="162"/>
      <c r="B45" s="163"/>
      <c r="C45" s="164"/>
      <c r="D45" s="164"/>
      <c r="E45" s="164"/>
      <c r="F45" s="187"/>
      <c r="G45" s="165"/>
    </row>
    <row r="46" spans="1:7">
      <c r="A46" s="162"/>
      <c r="B46" s="163"/>
      <c r="C46" s="164"/>
      <c r="D46" s="164"/>
      <c r="E46" s="164"/>
      <c r="F46" s="187"/>
      <c r="G46" s="165"/>
    </row>
    <row r="47" spans="1:7">
      <c r="A47" s="141"/>
      <c r="B47" s="142"/>
      <c r="C47" s="134"/>
      <c r="D47" s="134"/>
      <c r="E47" s="134"/>
      <c r="F47" s="189"/>
      <c r="G47" s="135"/>
    </row>
    <row r="48" spans="1:7" ht="6" customHeight="1">
      <c r="A48" s="9"/>
      <c r="B48" s="9"/>
      <c r="C48" s="9"/>
      <c r="D48" s="9"/>
      <c r="E48" s="9"/>
      <c r="F48" s="9"/>
      <c r="G48" s="9"/>
    </row>
    <row r="49" spans="1:7" ht="15.6">
      <c r="A49" s="196" t="s">
        <v>20</v>
      </c>
      <c r="B49" s="197"/>
      <c r="C49" s="197"/>
      <c r="D49" s="197"/>
      <c r="E49" s="197"/>
      <c r="F49" s="198" t="s">
        <v>56</v>
      </c>
      <c r="G49" s="13">
        <f>SUM(G51:G56)</f>
        <v>643.6</v>
      </c>
    </row>
    <row r="50" spans="1:7">
      <c r="A50" s="6" t="s">
        <v>59</v>
      </c>
      <c r="B50" s="4" t="s">
        <v>69</v>
      </c>
      <c r="C50" s="4"/>
      <c r="D50" s="4"/>
      <c r="E50" s="4"/>
      <c r="F50" s="126" t="s">
        <v>60</v>
      </c>
      <c r="G50" s="5" t="s">
        <v>48</v>
      </c>
    </row>
    <row r="51" spans="1:7">
      <c r="A51" s="137"/>
      <c r="B51" s="138" t="s">
        <v>76</v>
      </c>
      <c r="C51" s="130"/>
      <c r="D51" s="130"/>
      <c r="E51" s="130"/>
      <c r="F51" s="186">
        <v>5</v>
      </c>
      <c r="G51" s="131">
        <v>92</v>
      </c>
    </row>
    <row r="52" spans="1:7">
      <c r="A52" s="162"/>
      <c r="B52" s="163" t="s">
        <v>77</v>
      </c>
      <c r="C52" s="164"/>
      <c r="D52" s="164"/>
      <c r="E52" s="164"/>
      <c r="F52" s="187">
        <v>17</v>
      </c>
      <c r="G52" s="165">
        <v>540</v>
      </c>
    </row>
    <row r="53" spans="1:7">
      <c r="A53" s="162"/>
      <c r="B53" s="163" t="s">
        <v>76</v>
      </c>
      <c r="C53" s="164"/>
      <c r="D53" s="164"/>
      <c r="E53" s="164"/>
      <c r="F53" s="187">
        <v>18</v>
      </c>
      <c r="G53" s="165">
        <v>6.6</v>
      </c>
    </row>
    <row r="54" spans="1:7">
      <c r="A54" s="162"/>
      <c r="B54" s="163" t="s">
        <v>78</v>
      </c>
      <c r="C54" s="164"/>
      <c r="D54" s="164"/>
      <c r="E54" s="164"/>
      <c r="F54" s="187">
        <v>19</v>
      </c>
      <c r="G54" s="165">
        <v>2.2000000000000002</v>
      </c>
    </row>
    <row r="55" spans="1:7">
      <c r="A55" s="139"/>
      <c r="B55" s="140" t="s">
        <v>71</v>
      </c>
      <c r="C55" s="132"/>
      <c r="D55" s="132"/>
      <c r="E55" s="132"/>
      <c r="F55" s="188">
        <v>20</v>
      </c>
      <c r="G55" s="133">
        <v>2.8</v>
      </c>
    </row>
    <row r="56" spans="1:7">
      <c r="A56" s="141"/>
      <c r="B56" s="142"/>
      <c r="C56" s="134"/>
      <c r="D56" s="134"/>
      <c r="E56" s="134"/>
      <c r="F56" s="189"/>
      <c r="G56" s="135"/>
    </row>
    <row r="57" spans="1:7" ht="6" customHeight="1"/>
    <row r="58" spans="1:7" ht="15.6">
      <c r="A58" s="196" t="s">
        <v>79</v>
      </c>
      <c r="B58" s="197"/>
      <c r="C58" s="197"/>
      <c r="D58" s="197"/>
      <c r="E58" s="197"/>
      <c r="F58" s="198" t="s">
        <v>56</v>
      </c>
      <c r="G58" s="13">
        <f>SUM(G60:G65)</f>
        <v>600</v>
      </c>
    </row>
    <row r="59" spans="1:7">
      <c r="A59" s="6" t="s">
        <v>59</v>
      </c>
      <c r="B59" s="4" t="s">
        <v>69</v>
      </c>
      <c r="C59" s="4"/>
      <c r="D59" s="4"/>
      <c r="E59" s="4"/>
      <c r="F59" s="126" t="s">
        <v>60</v>
      </c>
      <c r="G59" s="5" t="s">
        <v>48</v>
      </c>
    </row>
    <row r="60" spans="1:7">
      <c r="A60" s="137"/>
      <c r="B60" s="138" t="s">
        <v>80</v>
      </c>
      <c r="C60" s="130"/>
      <c r="D60" s="130"/>
      <c r="E60" s="130"/>
      <c r="F60" s="186">
        <v>23</v>
      </c>
      <c r="G60" s="131">
        <v>300</v>
      </c>
    </row>
    <row r="61" spans="1:7">
      <c r="A61" s="162"/>
      <c r="B61" s="163" t="s">
        <v>80</v>
      </c>
      <c r="C61" s="164"/>
      <c r="D61" s="164"/>
      <c r="E61" s="164"/>
      <c r="F61" s="187">
        <v>24</v>
      </c>
      <c r="G61" s="165">
        <v>300</v>
      </c>
    </row>
    <row r="62" spans="1:7">
      <c r="A62" s="162"/>
      <c r="B62" s="163"/>
      <c r="C62" s="164"/>
      <c r="D62" s="164"/>
      <c r="E62" s="164"/>
      <c r="F62" s="187"/>
      <c r="G62" s="165"/>
    </row>
    <row r="63" spans="1:7">
      <c r="A63" s="162"/>
      <c r="B63" s="163"/>
      <c r="C63" s="164"/>
      <c r="D63" s="164"/>
      <c r="E63" s="164"/>
      <c r="F63" s="187"/>
      <c r="G63" s="165"/>
    </row>
    <row r="64" spans="1:7">
      <c r="A64" s="139"/>
      <c r="B64" s="140"/>
      <c r="C64" s="132"/>
      <c r="D64" s="132"/>
      <c r="E64" s="132"/>
      <c r="F64" s="188"/>
      <c r="G64" s="133"/>
    </row>
    <row r="65" spans="1:7">
      <c r="A65" s="141"/>
      <c r="B65" s="142"/>
      <c r="C65" s="134"/>
      <c r="D65" s="134"/>
      <c r="E65" s="134"/>
      <c r="F65" s="189"/>
      <c r="G65" s="135"/>
    </row>
    <row r="66" spans="1:7" ht="6" customHeight="1"/>
    <row r="67" spans="1:7" ht="15.6">
      <c r="A67" s="196" t="s">
        <v>81</v>
      </c>
      <c r="B67" s="197"/>
      <c r="C67" s="197"/>
      <c r="D67" s="197"/>
      <c r="E67" s="197"/>
      <c r="F67" s="198" t="s">
        <v>56</v>
      </c>
      <c r="G67" s="13">
        <f>SUM(G69:G74)</f>
        <v>0</v>
      </c>
    </row>
    <row r="68" spans="1:7">
      <c r="A68" s="6" t="s">
        <v>59</v>
      </c>
      <c r="B68" s="4" t="s">
        <v>69</v>
      </c>
      <c r="C68" s="4"/>
      <c r="D68" s="4"/>
      <c r="E68" s="4"/>
      <c r="F68" s="126" t="s">
        <v>60</v>
      </c>
      <c r="G68" s="5" t="s">
        <v>48</v>
      </c>
    </row>
    <row r="69" spans="1:7">
      <c r="A69" s="137"/>
      <c r="B69" s="138"/>
      <c r="C69" s="130"/>
      <c r="D69" s="130"/>
      <c r="E69" s="130"/>
      <c r="F69" s="186"/>
      <c r="G69" s="131"/>
    </row>
    <row r="70" spans="1:7">
      <c r="A70" s="162"/>
      <c r="B70" s="163"/>
      <c r="C70" s="164"/>
      <c r="D70" s="164"/>
      <c r="E70" s="164"/>
      <c r="F70" s="187"/>
      <c r="G70" s="165"/>
    </row>
    <row r="71" spans="1:7">
      <c r="A71" s="162"/>
      <c r="B71" s="163"/>
      <c r="C71" s="164"/>
      <c r="D71" s="164"/>
      <c r="E71" s="164"/>
      <c r="F71" s="187"/>
      <c r="G71" s="165"/>
    </row>
    <row r="72" spans="1:7">
      <c r="A72" s="162"/>
      <c r="B72" s="163"/>
      <c r="C72" s="164"/>
      <c r="D72" s="164"/>
      <c r="E72" s="164"/>
      <c r="F72" s="187"/>
      <c r="G72" s="165"/>
    </row>
    <row r="73" spans="1:7">
      <c r="A73" s="162"/>
      <c r="B73" s="163"/>
      <c r="C73" s="164"/>
      <c r="D73" s="164"/>
      <c r="E73" s="164"/>
      <c r="F73" s="187"/>
      <c r="G73" s="165"/>
    </row>
    <row r="74" spans="1:7">
      <c r="A74" s="141"/>
      <c r="B74" s="142"/>
      <c r="C74" s="134"/>
      <c r="D74" s="134"/>
      <c r="E74" s="134"/>
      <c r="F74" s="189"/>
      <c r="G74" s="135"/>
    </row>
    <row r="75" spans="1:7" ht="6" customHeight="1"/>
    <row r="76" spans="1:7" ht="15.6">
      <c r="A76" s="196" t="s">
        <v>23</v>
      </c>
      <c r="B76" s="197"/>
      <c r="C76" s="197"/>
      <c r="D76" s="197"/>
      <c r="E76" s="197"/>
      <c r="F76" s="198" t="s">
        <v>56</v>
      </c>
      <c r="G76" s="13">
        <f>SUM(G78:G83)</f>
        <v>227</v>
      </c>
    </row>
    <row r="77" spans="1:7">
      <c r="A77" s="6" t="s">
        <v>59</v>
      </c>
      <c r="B77" s="4" t="s">
        <v>69</v>
      </c>
      <c r="C77" s="4"/>
      <c r="D77" s="4"/>
      <c r="E77" s="4"/>
      <c r="F77" s="126" t="s">
        <v>60</v>
      </c>
      <c r="G77" s="5" t="s">
        <v>48</v>
      </c>
    </row>
    <row r="78" spans="1:7">
      <c r="A78" s="137"/>
      <c r="B78" s="138" t="s">
        <v>82</v>
      </c>
      <c r="C78" s="130"/>
      <c r="D78" s="130"/>
      <c r="E78" s="130"/>
      <c r="F78" s="186">
        <v>1</v>
      </c>
      <c r="G78" s="131">
        <v>49</v>
      </c>
    </row>
    <row r="79" spans="1:7">
      <c r="A79" s="162"/>
      <c r="B79" s="163" t="s">
        <v>83</v>
      </c>
      <c r="C79" s="164"/>
      <c r="D79" s="164"/>
      <c r="E79" s="164"/>
      <c r="F79" s="187">
        <v>6</v>
      </c>
      <c r="G79" s="165">
        <v>7.95</v>
      </c>
    </row>
    <row r="80" spans="1:7">
      <c r="A80" s="162"/>
      <c r="B80" s="163" t="s">
        <v>84</v>
      </c>
      <c r="C80" s="164"/>
      <c r="D80" s="164"/>
      <c r="E80" s="164"/>
      <c r="F80" s="187">
        <v>7</v>
      </c>
      <c r="G80" s="165">
        <v>51.7</v>
      </c>
    </row>
    <row r="81" spans="1:7">
      <c r="A81" s="139"/>
      <c r="B81" s="140" t="s">
        <v>85</v>
      </c>
      <c r="C81" s="132"/>
      <c r="D81" s="132"/>
      <c r="E81" s="132"/>
      <c r="F81" s="188">
        <v>8</v>
      </c>
      <c r="G81" s="133">
        <v>16.55</v>
      </c>
    </row>
    <row r="82" spans="1:7">
      <c r="A82" s="139"/>
      <c r="B82" s="140" t="s">
        <v>86</v>
      </c>
      <c r="C82" s="132"/>
      <c r="D82" s="132"/>
      <c r="E82" s="132"/>
      <c r="F82" s="188">
        <v>10</v>
      </c>
      <c r="G82" s="133">
        <v>64</v>
      </c>
    </row>
    <row r="83" spans="1:7">
      <c r="A83" s="199"/>
      <c r="B83" s="142" t="s">
        <v>87</v>
      </c>
      <c r="C83" s="134"/>
      <c r="D83" s="134"/>
      <c r="E83" s="134"/>
      <c r="F83" s="189">
        <v>25</v>
      </c>
      <c r="G83" s="135">
        <v>37.799999999999997</v>
      </c>
    </row>
    <row r="84" spans="1:7" ht="6" customHeight="1"/>
    <row r="85" spans="1:7" ht="15.6">
      <c r="A85" s="136" t="s">
        <v>88</v>
      </c>
      <c r="B85" s="124"/>
      <c r="C85" s="125"/>
      <c r="D85" s="125"/>
      <c r="E85" s="125"/>
      <c r="F85" s="195" t="s">
        <v>56</v>
      </c>
      <c r="G85" s="13">
        <f>SUM(G87:G94)</f>
        <v>1502</v>
      </c>
    </row>
    <row r="86" spans="1:7">
      <c r="A86" s="6" t="s">
        <v>59</v>
      </c>
      <c r="B86" s="4" t="s">
        <v>69</v>
      </c>
      <c r="C86" s="4"/>
      <c r="D86" s="4"/>
      <c r="E86" s="4"/>
      <c r="F86" s="126" t="s">
        <v>60</v>
      </c>
      <c r="G86" s="5" t="s">
        <v>48</v>
      </c>
    </row>
    <row r="87" spans="1:7">
      <c r="A87" s="137"/>
      <c r="B87" s="138" t="s">
        <v>89</v>
      </c>
      <c r="C87" s="130"/>
      <c r="D87" s="130"/>
      <c r="E87" s="130"/>
      <c r="F87" s="186"/>
      <c r="G87" s="131">
        <v>1502</v>
      </c>
    </row>
    <row r="88" spans="1:7">
      <c r="A88" s="162"/>
      <c r="B88" s="163"/>
      <c r="C88" s="164"/>
      <c r="D88" s="164"/>
      <c r="E88" s="164"/>
      <c r="F88" s="187"/>
      <c r="G88" s="165"/>
    </row>
    <row r="89" spans="1:7">
      <c r="A89" s="162"/>
      <c r="B89" s="163"/>
      <c r="C89" s="164"/>
      <c r="D89" s="164"/>
      <c r="E89" s="164"/>
      <c r="F89" s="187"/>
      <c r="G89" s="165"/>
    </row>
    <row r="90" spans="1:7">
      <c r="A90" s="162"/>
      <c r="B90" s="163"/>
      <c r="C90" s="164"/>
      <c r="D90" s="164"/>
      <c r="E90" s="164"/>
      <c r="F90" s="187"/>
      <c r="G90" s="165"/>
    </row>
    <row r="91" spans="1:7">
      <c r="A91" s="162"/>
      <c r="B91" s="163"/>
      <c r="C91" s="164"/>
      <c r="D91" s="164"/>
      <c r="E91" s="164"/>
      <c r="F91" s="187"/>
      <c r="G91" s="165"/>
    </row>
    <row r="92" spans="1:7">
      <c r="A92" s="162"/>
      <c r="B92" s="163"/>
      <c r="C92" s="164"/>
      <c r="D92" s="164"/>
      <c r="E92" s="164"/>
      <c r="F92" s="187"/>
      <c r="G92" s="165"/>
    </row>
    <row r="93" spans="1:7">
      <c r="A93" s="139"/>
      <c r="B93" s="140"/>
      <c r="C93" s="132"/>
      <c r="D93" s="132"/>
      <c r="E93" s="132"/>
      <c r="F93" s="188"/>
      <c r="G93" s="133"/>
    </row>
    <row r="94" spans="1:7">
      <c r="A94" s="141"/>
      <c r="B94" s="142"/>
      <c r="C94" s="134"/>
      <c r="D94" s="134"/>
      <c r="E94" s="134"/>
      <c r="F94" s="189"/>
      <c r="G94" s="135"/>
    </row>
  </sheetData>
  <phoneticPr fontId="17" type="noConversion"/>
  <printOptions horizontalCentered="1"/>
  <pageMargins left="0.39370078740157483" right="0.39370078740157483" top="0.71" bottom="0.55118110236220474" header="0.35433070866141736" footer="0.51181102362204722"/>
  <pageSetup paperSize="9" scale="90" orientation="portrait" r:id="rId1"/>
  <headerFooter alignWithMargins="0">
    <oddHeader>&amp;C&amp;"Arial,Fett"&amp;14Detail-Abrechnung&amp;RSeite &amp;P von &amp;N</oddHeader>
  </headerFooter>
  <rowBreaks count="1" manualBreakCount="1">
    <brk id="6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02B50EDF4045489B65BE535DC01DAA" ma:contentTypeVersion="10" ma:contentTypeDescription="Ein neues Dokument erstellen." ma:contentTypeScope="" ma:versionID="732170432f7299dbedd824050769b79c">
  <xsd:schema xmlns:xsd="http://www.w3.org/2001/XMLSchema" xmlns:xs="http://www.w3.org/2001/XMLSchema" xmlns:p="http://schemas.microsoft.com/office/2006/metadata/properties" xmlns:ns2="ed10cd19-e94d-470a-bf73-a9949de468ea" targetNamespace="http://schemas.microsoft.com/office/2006/metadata/properties" ma:root="true" ma:fieldsID="921b40bb8d5757a1daa04fead7dafeb2" ns2:_="">
    <xsd:import namespace="ed10cd19-e94d-470a-bf73-a9949de46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0cd19-e94d-470a-bf73-a9949de468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D40A08-1B32-437D-92D6-435226683906}"/>
</file>

<file path=customXml/itemProps2.xml><?xml version="1.0" encoding="utf-8"?>
<ds:datastoreItem xmlns:ds="http://schemas.openxmlformats.org/officeDocument/2006/customXml" ds:itemID="{67EA7FAE-3D9D-4B44-A514-8EEACD25858C}"/>
</file>

<file path=customXml/itemProps3.xml><?xml version="1.0" encoding="utf-8"?>
<ds:datastoreItem xmlns:ds="http://schemas.openxmlformats.org/officeDocument/2006/customXml" ds:itemID="{C15C6D85-C512-45CD-9BB1-412663B1EB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schmco</dc:creator>
  <cp:keywords/>
  <dc:description/>
  <cp:lastModifiedBy>Schoch Florian Student PHSG</cp:lastModifiedBy>
  <cp:revision/>
  <dcterms:created xsi:type="dcterms:W3CDTF">1998-10-22T10:10:57Z</dcterms:created>
  <dcterms:modified xsi:type="dcterms:W3CDTF">2021-06-17T13:38:36Z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0x0101006702B50EDF4045489B65BE535DC01DAA</vt:lpwstr>
  </property>
</Properties>
</file>